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firstSheet="2" activeTab="7"/>
  </bookViews>
  <sheets>
    <sheet name=" CENSO por edad" sheetId="1" r:id="rId1"/>
    <sheet name="CENSO por PROVINCIA" sheetId="2" r:id="rId2"/>
    <sheet name="CENSO por CCAA" sheetId="4" r:id="rId3"/>
    <sheet name="CENSO por situación" sheetId="3" r:id="rId4"/>
    <sheet name="AYUDAS por prov." sheetId="5" r:id="rId5"/>
    <sheet name="AYUDAS por CCAA" sheetId="6" r:id="rId6"/>
    <sheet name="PRESTACIONES" sheetId="7" r:id="rId7"/>
    <sheet name="GASTO" sheetId="8" r:id="rId8"/>
  </sheets>
  <definedNames>
    <definedName name="_xlnm.Print_Area" localSheetId="0">' CENSO por edad'!$B$72:$P$81</definedName>
    <definedName name="_xlnm.Print_Area" localSheetId="2">'CENSO por CCAA'!#REF!</definedName>
    <definedName name="_xlnm.Print_Area" localSheetId="1">'CENSO por PROVINCIA'!$B$2:$D$67</definedName>
    <definedName name="_xlnm.Print_Area" localSheetId="3">'CENSO por situación'!$B$2:$G$68</definedName>
  </definedNames>
  <calcPr calcId="145621"/>
</workbook>
</file>

<file path=xl/calcChain.xml><?xml version="1.0" encoding="utf-8"?>
<calcChain xmlns="http://schemas.openxmlformats.org/spreadsheetml/2006/main">
  <c r="H8" i="8" l="1"/>
  <c r="G8" i="8"/>
  <c r="F8" i="8"/>
  <c r="E8" i="8"/>
  <c r="D8" i="8"/>
  <c r="C8" i="8"/>
  <c r="H8" i="7"/>
  <c r="G8" i="7"/>
  <c r="F8" i="7"/>
  <c r="E8" i="7"/>
  <c r="D8" i="7"/>
  <c r="C8" i="7"/>
  <c r="E25" i="6" l="1"/>
  <c r="D25" i="6"/>
  <c r="C25" i="6"/>
  <c r="G21" i="6"/>
  <c r="H21" i="6" s="1"/>
  <c r="F21" i="6"/>
  <c r="G20" i="6"/>
  <c r="H20" i="6" s="1"/>
  <c r="F20" i="6"/>
  <c r="D20" i="6"/>
  <c r="G19" i="6"/>
  <c r="H19" i="6" s="1"/>
  <c r="F19" i="6"/>
  <c r="D19" i="6"/>
  <c r="G18" i="6"/>
  <c r="H18" i="6" s="1"/>
  <c r="F18" i="6"/>
  <c r="D18" i="6"/>
  <c r="G17" i="6"/>
  <c r="H17" i="6" s="1"/>
  <c r="F17" i="6"/>
  <c r="D17" i="6"/>
  <c r="G16" i="6"/>
  <c r="H16" i="6" s="1"/>
  <c r="F16" i="6"/>
  <c r="H15" i="6"/>
  <c r="G15" i="6"/>
  <c r="F15" i="6"/>
  <c r="G14" i="6"/>
  <c r="H14" i="6" s="1"/>
  <c r="F14" i="6"/>
  <c r="D14" i="6"/>
  <c r="G13" i="6"/>
  <c r="H13" i="6" s="1"/>
  <c r="F13" i="6"/>
  <c r="D13" i="6"/>
  <c r="G12" i="6"/>
  <c r="H12" i="6" s="1"/>
  <c r="F12" i="6"/>
  <c r="D12" i="6"/>
  <c r="G11" i="6"/>
  <c r="H11" i="6" s="1"/>
  <c r="F11" i="6"/>
  <c r="D11" i="6"/>
  <c r="G10" i="6"/>
  <c r="H10" i="6" s="1"/>
  <c r="F10" i="6"/>
  <c r="D10" i="6"/>
  <c r="G9" i="6"/>
  <c r="H9" i="6" s="1"/>
  <c r="F9" i="6"/>
  <c r="D9" i="6"/>
  <c r="G8" i="6"/>
  <c r="H8" i="6" s="1"/>
  <c r="F8" i="6"/>
  <c r="F25" i="6" s="1"/>
  <c r="D8" i="6"/>
  <c r="G7" i="6"/>
  <c r="H7" i="6" s="1"/>
  <c r="F7" i="6"/>
  <c r="D7" i="6"/>
  <c r="G6" i="6"/>
  <c r="G25" i="6" s="1"/>
  <c r="F6" i="6"/>
  <c r="D6" i="6"/>
  <c r="E65" i="5"/>
  <c r="G65" i="5" s="1"/>
  <c r="H65" i="5" s="1"/>
  <c r="D65" i="5"/>
  <c r="C65" i="5"/>
  <c r="G64" i="5"/>
  <c r="H64" i="5" s="1"/>
  <c r="F64" i="5"/>
  <c r="D64" i="5"/>
  <c r="H63" i="5"/>
  <c r="G63" i="5"/>
  <c r="F63" i="5"/>
  <c r="D63" i="5"/>
  <c r="G62" i="5"/>
  <c r="H62" i="5" s="1"/>
  <c r="F62" i="5"/>
  <c r="D62" i="5"/>
  <c r="G61" i="5"/>
  <c r="H61" i="5" s="1"/>
  <c r="F61" i="5"/>
  <c r="G60" i="5"/>
  <c r="H60" i="5" s="1"/>
  <c r="E60" i="5"/>
  <c r="F60" i="5" s="1"/>
  <c r="G59" i="5"/>
  <c r="H59" i="5" s="1"/>
  <c r="F59" i="5"/>
  <c r="H57" i="5"/>
  <c r="G57" i="5"/>
  <c r="F57" i="5"/>
  <c r="G55" i="5"/>
  <c r="H55" i="5" s="1"/>
  <c r="F55" i="5"/>
  <c r="D55" i="5"/>
  <c r="G54" i="5"/>
  <c r="H54" i="5" s="1"/>
  <c r="F54" i="5"/>
  <c r="D54" i="5"/>
  <c r="G53" i="5"/>
  <c r="H53" i="5" s="1"/>
  <c r="E53" i="5"/>
  <c r="F53" i="5" s="1"/>
  <c r="D53" i="5"/>
  <c r="G52" i="5"/>
  <c r="H52" i="5" s="1"/>
  <c r="F52" i="5"/>
  <c r="G51" i="5"/>
  <c r="H51" i="5" s="1"/>
  <c r="F51" i="5"/>
  <c r="G50" i="5"/>
  <c r="H50" i="5" s="1"/>
  <c r="F50" i="5"/>
  <c r="G49" i="5"/>
  <c r="H49" i="5" s="1"/>
  <c r="F49" i="5"/>
  <c r="G48" i="5"/>
  <c r="H48" i="5" s="1"/>
  <c r="F48" i="5"/>
  <c r="E48" i="5"/>
  <c r="C48" i="5"/>
  <c r="D48" i="5" s="1"/>
  <c r="G47" i="5"/>
  <c r="H47" i="5" s="1"/>
  <c r="F47" i="5"/>
  <c r="D47" i="5"/>
  <c r="G46" i="5"/>
  <c r="H46" i="5" s="1"/>
  <c r="F46" i="5"/>
  <c r="D46" i="5"/>
  <c r="E45" i="5"/>
  <c r="F45" i="5" s="1"/>
  <c r="C45" i="5"/>
  <c r="G45" i="5" s="1"/>
  <c r="H45" i="5" s="1"/>
  <c r="H43" i="5"/>
  <c r="G43" i="5"/>
  <c r="D43" i="5"/>
  <c r="G41" i="5"/>
  <c r="H41" i="5" s="1"/>
  <c r="F41" i="5"/>
  <c r="D41" i="5"/>
  <c r="E40" i="5"/>
  <c r="F40" i="5" s="1"/>
  <c r="C40" i="5"/>
  <c r="G40" i="5" s="1"/>
  <c r="H40" i="5" s="1"/>
  <c r="G39" i="5"/>
  <c r="H39" i="5" s="1"/>
  <c r="F39" i="5"/>
  <c r="D39" i="5"/>
  <c r="G38" i="5"/>
  <c r="H38" i="5" s="1"/>
  <c r="F38" i="5"/>
  <c r="D38" i="5"/>
  <c r="G37" i="5"/>
  <c r="H37" i="5" s="1"/>
  <c r="F37" i="5"/>
  <c r="D37" i="5"/>
  <c r="G36" i="5"/>
  <c r="H36" i="5" s="1"/>
  <c r="F36" i="5"/>
  <c r="D36" i="5"/>
  <c r="G35" i="5"/>
  <c r="H35" i="5" s="1"/>
  <c r="F35" i="5"/>
  <c r="D35" i="5"/>
  <c r="G34" i="5"/>
  <c r="H34" i="5" s="1"/>
  <c r="F34" i="5"/>
  <c r="D34" i="5"/>
  <c r="G33" i="5"/>
  <c r="H33" i="5" s="1"/>
  <c r="F33" i="5"/>
  <c r="D33" i="5"/>
  <c r="G32" i="5"/>
  <c r="H32" i="5" s="1"/>
  <c r="F32" i="5"/>
  <c r="D32" i="5"/>
  <c r="G31" i="5"/>
  <c r="H31" i="5" s="1"/>
  <c r="F31" i="5"/>
  <c r="D31" i="5"/>
  <c r="E30" i="5"/>
  <c r="F30" i="5" s="1"/>
  <c r="C30" i="5"/>
  <c r="G30" i="5" s="1"/>
  <c r="H30" i="5" s="1"/>
  <c r="G29" i="5"/>
  <c r="H29" i="5" s="1"/>
  <c r="F29" i="5"/>
  <c r="D29" i="5"/>
  <c r="G28" i="5"/>
  <c r="H28" i="5" s="1"/>
  <c r="F28" i="5"/>
  <c r="D28" i="5"/>
  <c r="G27" i="5"/>
  <c r="H27" i="5" s="1"/>
  <c r="F27" i="5"/>
  <c r="H26" i="5"/>
  <c r="G26" i="5"/>
  <c r="F26" i="5"/>
  <c r="D26" i="5"/>
  <c r="G24" i="5"/>
  <c r="H24" i="5" s="1"/>
  <c r="F24" i="5"/>
  <c r="D24" i="5"/>
  <c r="E23" i="5"/>
  <c r="G23" i="5" s="1"/>
  <c r="H23" i="5" s="1"/>
  <c r="D23" i="5"/>
  <c r="C23" i="5"/>
  <c r="G22" i="5"/>
  <c r="H22" i="5" s="1"/>
  <c r="F22" i="5"/>
  <c r="D22" i="5"/>
  <c r="H21" i="5"/>
  <c r="G21" i="5"/>
  <c r="D21" i="5"/>
  <c r="G20" i="5"/>
  <c r="H20" i="5" s="1"/>
  <c r="F20" i="5"/>
  <c r="D20" i="5"/>
  <c r="G19" i="5"/>
  <c r="H19" i="5" s="1"/>
  <c r="F19" i="5"/>
  <c r="D19" i="5"/>
  <c r="G18" i="5"/>
  <c r="H18" i="5" s="1"/>
  <c r="E18" i="5"/>
  <c r="F18" i="5" s="1"/>
  <c r="C18" i="5"/>
  <c r="D18" i="5" s="1"/>
  <c r="G17" i="5"/>
  <c r="H17" i="5" s="1"/>
  <c r="F17" i="5"/>
  <c r="D17" i="5"/>
  <c r="E14" i="5"/>
  <c r="G14" i="5" s="1"/>
  <c r="H14" i="5" s="1"/>
  <c r="C14" i="5"/>
  <c r="C68" i="5" s="1"/>
  <c r="G13" i="5"/>
  <c r="H13" i="5" s="1"/>
  <c r="F13" i="5"/>
  <c r="D13" i="5"/>
  <c r="G12" i="5"/>
  <c r="H12" i="5" s="1"/>
  <c r="F12" i="5"/>
  <c r="D12" i="5"/>
  <c r="G11" i="5"/>
  <c r="H11" i="5" s="1"/>
  <c r="F11" i="5"/>
  <c r="D11" i="5"/>
  <c r="G10" i="5"/>
  <c r="H10" i="5" s="1"/>
  <c r="F10" i="5"/>
  <c r="H9" i="5"/>
  <c r="G9" i="5"/>
  <c r="F9" i="5"/>
  <c r="G8" i="5"/>
  <c r="H8" i="5" s="1"/>
  <c r="F8" i="5"/>
  <c r="D8" i="5"/>
  <c r="G7" i="5"/>
  <c r="H7" i="5" s="1"/>
  <c r="F7" i="5"/>
  <c r="D7" i="5"/>
  <c r="G6" i="5"/>
  <c r="H6" i="5" s="1"/>
  <c r="F6" i="5"/>
  <c r="D6" i="5"/>
  <c r="H6" i="6" l="1"/>
  <c r="H25" i="6" s="1"/>
  <c r="G68" i="5"/>
  <c r="H68" i="5" s="1"/>
  <c r="D68" i="5"/>
  <c r="F14" i="5"/>
  <c r="D30" i="5"/>
  <c r="D40" i="5"/>
  <c r="E68" i="5"/>
  <c r="F68" i="5" s="1"/>
  <c r="F23" i="5"/>
  <c r="D45" i="5"/>
  <c r="F65" i="5"/>
  <c r="D14" i="5"/>
  <c r="G66" i="3" l="1"/>
  <c r="G65" i="3"/>
  <c r="G63" i="3"/>
  <c r="G62" i="3"/>
  <c r="G61" i="3"/>
  <c r="G60" i="3"/>
  <c r="G58" i="3"/>
  <c r="G57" i="3"/>
  <c r="G56" i="3"/>
  <c r="G55" i="3"/>
  <c r="G54" i="3"/>
  <c r="G53" i="3"/>
  <c r="G51" i="3"/>
  <c r="G50" i="3"/>
  <c r="G49" i="3"/>
  <c r="G48" i="3"/>
  <c r="G46" i="3"/>
  <c r="G45" i="3"/>
  <c r="G43" i="3"/>
  <c r="G42" i="3"/>
  <c r="G41" i="3"/>
  <c r="G40" i="3"/>
  <c r="G38" i="3"/>
  <c r="G37" i="3"/>
  <c r="G36" i="3"/>
  <c r="G35" i="3"/>
  <c r="G34" i="3"/>
  <c r="G33" i="3"/>
  <c r="G32" i="3"/>
  <c r="G31" i="3"/>
  <c r="G30" i="3"/>
  <c r="G28" i="3"/>
  <c r="G27" i="3"/>
  <c r="G26" i="3"/>
  <c r="G25" i="3"/>
  <c r="G24" i="3"/>
  <c r="G23" i="3"/>
  <c r="G21" i="3"/>
  <c r="G20" i="3"/>
  <c r="G19" i="3"/>
  <c r="G18" i="3"/>
  <c r="G16" i="3"/>
  <c r="G15" i="3"/>
  <c r="G14" i="3"/>
  <c r="G12" i="3"/>
  <c r="G11" i="3"/>
  <c r="G10" i="3"/>
  <c r="G9" i="3"/>
  <c r="G8" i="3"/>
  <c r="G7" i="3"/>
  <c r="G6" i="3"/>
  <c r="G5" i="3"/>
  <c r="D39" i="3"/>
  <c r="D52" i="3"/>
  <c r="D67" i="3" l="1"/>
  <c r="D24" i="4" l="1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5" i="4"/>
  <c r="D6" i="4"/>
  <c r="C24" i="4"/>
  <c r="F64" i="3" l="1"/>
  <c r="F59" i="3"/>
  <c r="F47" i="3"/>
  <c r="F44" i="3"/>
  <c r="F39" i="3"/>
  <c r="F29" i="3"/>
  <c r="F22" i="3"/>
  <c r="F13" i="3"/>
  <c r="C64" i="3"/>
  <c r="G64" i="3" s="1"/>
  <c r="C59" i="3"/>
  <c r="G59" i="3" s="1"/>
  <c r="C52" i="3"/>
  <c r="G52" i="3" s="1"/>
  <c r="C47" i="3"/>
  <c r="C44" i="3"/>
  <c r="C39" i="3"/>
  <c r="G39" i="3" s="1"/>
  <c r="C29" i="3"/>
  <c r="G29" i="3" s="1"/>
  <c r="C22" i="3"/>
  <c r="G22" i="3" s="1"/>
  <c r="C17" i="3"/>
  <c r="G17" i="3" s="1"/>
  <c r="C13" i="3"/>
  <c r="F67" i="3" l="1"/>
  <c r="G44" i="3"/>
  <c r="G13" i="3"/>
  <c r="G47" i="3"/>
  <c r="C67" i="3"/>
  <c r="G67" i="3" l="1"/>
  <c r="C64" i="2"/>
  <c r="C59" i="2"/>
  <c r="C52" i="2"/>
  <c r="C47" i="2"/>
  <c r="C44" i="2"/>
  <c r="C39" i="2"/>
  <c r="C29" i="2"/>
  <c r="C22" i="2"/>
  <c r="C17" i="2"/>
  <c r="C13" i="2"/>
  <c r="C67" i="2" l="1"/>
  <c r="D62" i="2" l="1"/>
  <c r="D56" i="2"/>
  <c r="D50" i="2"/>
  <c r="D44" i="2"/>
  <c r="D38" i="2"/>
  <c r="D32" i="2"/>
  <c r="D26" i="2"/>
  <c r="D20" i="2"/>
  <c r="D13" i="2"/>
  <c r="D7" i="2"/>
  <c r="D61" i="2"/>
  <c r="D55" i="2"/>
  <c r="D49" i="2"/>
  <c r="D43" i="2"/>
  <c r="D37" i="2"/>
  <c r="D31" i="2"/>
  <c r="D25" i="2"/>
  <c r="D19" i="2"/>
  <c r="D12" i="2"/>
  <c r="D6" i="2"/>
  <c r="D60" i="2"/>
  <c r="D54" i="2"/>
  <c r="D48" i="2"/>
  <c r="D42" i="2"/>
  <c r="D36" i="2"/>
  <c r="D30" i="2"/>
  <c r="D24" i="2"/>
  <c r="D18" i="2"/>
  <c r="D11" i="2"/>
  <c r="D5" i="2"/>
  <c r="D59" i="2"/>
  <c r="D53" i="2"/>
  <c r="D47" i="2"/>
  <c r="D41" i="2"/>
  <c r="D35" i="2"/>
  <c r="D29" i="2"/>
  <c r="D23" i="2"/>
  <c r="D10" i="2"/>
  <c r="D64" i="2"/>
  <c r="D58" i="2"/>
  <c r="D52" i="2"/>
  <c r="D46" i="2"/>
  <c r="D40" i="2"/>
  <c r="D34" i="2"/>
  <c r="D28" i="2"/>
  <c r="D22" i="2"/>
  <c r="D16" i="2"/>
  <c r="D9" i="2"/>
  <c r="D63" i="2"/>
  <c r="D57" i="2"/>
  <c r="D51" i="2"/>
  <c r="D45" i="2"/>
  <c r="D39" i="2"/>
  <c r="D33" i="2"/>
  <c r="D27" i="2"/>
  <c r="D21" i="2"/>
  <c r="D14" i="2"/>
  <c r="D8" i="2"/>
  <c r="D17" i="2"/>
  <c r="D67" i="2" l="1"/>
  <c r="G7" i="1" l="1"/>
  <c r="I7" i="1"/>
  <c r="K7" i="1"/>
  <c r="M7" i="1"/>
  <c r="Q7" i="1"/>
  <c r="G8" i="1"/>
  <c r="I8" i="1"/>
  <c r="K8" i="1"/>
  <c r="M8" i="1"/>
  <c r="O8" i="1"/>
  <c r="Q8" i="1"/>
  <c r="G9" i="1"/>
  <c r="I9" i="1"/>
  <c r="K9" i="1"/>
  <c r="M9" i="1"/>
  <c r="O9" i="1"/>
  <c r="Q9" i="1"/>
  <c r="G10" i="1"/>
  <c r="I10" i="1"/>
  <c r="K10" i="1"/>
  <c r="M10" i="1"/>
  <c r="O10" i="1"/>
  <c r="Q10" i="1"/>
  <c r="G11" i="1"/>
  <c r="I11" i="1"/>
  <c r="K11" i="1"/>
  <c r="M11" i="1"/>
  <c r="O11" i="1"/>
  <c r="Q11" i="1"/>
  <c r="E12" i="1"/>
  <c r="G12" i="1"/>
  <c r="I12" i="1"/>
  <c r="K12" i="1"/>
  <c r="M12" i="1"/>
  <c r="O12" i="1"/>
  <c r="Q12" i="1"/>
  <c r="E13" i="1"/>
  <c r="G13" i="1"/>
  <c r="I13" i="1"/>
  <c r="K13" i="1"/>
  <c r="M13" i="1"/>
  <c r="O13" i="1"/>
  <c r="Q13" i="1"/>
  <c r="G14" i="1"/>
  <c r="I14" i="1"/>
  <c r="K14" i="1"/>
  <c r="M14" i="1"/>
  <c r="O14" i="1"/>
  <c r="Q14" i="1"/>
  <c r="E15" i="1"/>
  <c r="G15" i="1"/>
  <c r="I15" i="1"/>
  <c r="K15" i="1"/>
  <c r="M15" i="1"/>
  <c r="O15" i="1"/>
  <c r="Q15" i="1"/>
  <c r="Q16" i="1"/>
  <c r="G18" i="1"/>
  <c r="I18" i="1"/>
  <c r="K18" i="1"/>
  <c r="M18" i="1"/>
  <c r="O18" i="1"/>
  <c r="Q18" i="1"/>
  <c r="G19" i="1"/>
  <c r="I19" i="1"/>
  <c r="K19" i="1"/>
  <c r="M19" i="1"/>
  <c r="O19" i="1"/>
  <c r="Q19" i="1"/>
  <c r="E20" i="1"/>
  <c r="G20" i="1"/>
  <c r="I20" i="1"/>
  <c r="K20" i="1"/>
  <c r="M20" i="1"/>
  <c r="O20" i="1"/>
  <c r="Q20" i="1"/>
  <c r="G21" i="1"/>
  <c r="I21" i="1"/>
  <c r="K21" i="1"/>
  <c r="M21" i="1"/>
  <c r="O21" i="1"/>
  <c r="Q21" i="1"/>
  <c r="G22" i="1"/>
  <c r="I22" i="1"/>
  <c r="K22" i="1"/>
  <c r="M22" i="1"/>
  <c r="O22" i="1"/>
  <c r="Q22" i="1"/>
  <c r="E23" i="1"/>
  <c r="G23" i="1"/>
  <c r="I23" i="1"/>
  <c r="K23" i="1"/>
  <c r="M23" i="1"/>
  <c r="O23" i="1"/>
  <c r="Q23" i="1"/>
  <c r="E24" i="1"/>
  <c r="G24" i="1"/>
  <c r="I24" i="1"/>
  <c r="K24" i="1"/>
  <c r="M24" i="1"/>
  <c r="O24" i="1"/>
  <c r="Q24" i="1"/>
  <c r="E25" i="1"/>
  <c r="G25" i="1"/>
  <c r="I25" i="1"/>
  <c r="K25" i="1"/>
  <c r="M25" i="1"/>
  <c r="O25" i="1"/>
  <c r="Q25" i="1"/>
  <c r="G26" i="1"/>
  <c r="I26" i="1"/>
  <c r="M26" i="1"/>
  <c r="E27" i="1"/>
  <c r="G27" i="1"/>
  <c r="I27" i="1"/>
  <c r="K27" i="1"/>
  <c r="M27" i="1"/>
  <c r="O27" i="1"/>
  <c r="Q27" i="1"/>
  <c r="G28" i="1"/>
  <c r="K28" i="1"/>
  <c r="M28" i="1"/>
  <c r="Q28" i="1"/>
  <c r="E29" i="1"/>
  <c r="G29" i="1"/>
  <c r="I29" i="1"/>
  <c r="K29" i="1"/>
  <c r="M29" i="1"/>
  <c r="O29" i="1"/>
  <c r="Q29" i="1"/>
  <c r="E30" i="1"/>
  <c r="G30" i="1"/>
  <c r="I30" i="1"/>
  <c r="K30" i="1"/>
  <c r="M30" i="1"/>
  <c r="O30" i="1"/>
  <c r="Q30" i="1"/>
  <c r="E31" i="1"/>
  <c r="G31" i="1"/>
  <c r="I31" i="1"/>
  <c r="K31" i="1"/>
  <c r="M31" i="1"/>
  <c r="O31" i="1"/>
  <c r="Q31" i="1"/>
  <c r="E32" i="1"/>
  <c r="G32" i="1"/>
  <c r="I32" i="1"/>
  <c r="K32" i="1"/>
  <c r="M32" i="1"/>
  <c r="O32" i="1"/>
  <c r="Q32" i="1"/>
  <c r="E33" i="1"/>
  <c r="G33" i="1"/>
  <c r="I33" i="1"/>
  <c r="K33" i="1"/>
  <c r="M33" i="1"/>
  <c r="O33" i="1"/>
  <c r="Q33" i="1"/>
  <c r="E34" i="1"/>
  <c r="G34" i="1"/>
  <c r="I34" i="1"/>
  <c r="K34" i="1"/>
  <c r="M34" i="1"/>
  <c r="O34" i="1"/>
  <c r="Q34" i="1"/>
  <c r="E35" i="1"/>
  <c r="G35" i="1"/>
  <c r="I35" i="1"/>
  <c r="K35" i="1"/>
  <c r="M35" i="1"/>
  <c r="O35" i="1"/>
  <c r="Q35" i="1"/>
  <c r="E36" i="1"/>
  <c r="G36" i="1"/>
  <c r="I36" i="1"/>
  <c r="K36" i="1"/>
  <c r="M36" i="1"/>
  <c r="O36" i="1"/>
  <c r="Q36" i="1"/>
  <c r="E37" i="1"/>
  <c r="G37" i="1"/>
  <c r="I37" i="1"/>
  <c r="K37" i="1"/>
  <c r="M37" i="1"/>
  <c r="O37" i="1"/>
  <c r="Q37" i="1"/>
  <c r="E38" i="1"/>
  <c r="G38" i="1"/>
  <c r="I38" i="1"/>
  <c r="K38" i="1"/>
  <c r="M38" i="1"/>
  <c r="O38" i="1"/>
  <c r="Q38" i="1"/>
  <c r="E39" i="1"/>
  <c r="G39" i="1"/>
  <c r="I39" i="1"/>
  <c r="K39" i="1"/>
  <c r="M39" i="1"/>
  <c r="O39" i="1"/>
  <c r="Q39" i="1"/>
  <c r="E40" i="1"/>
  <c r="G40" i="1"/>
  <c r="I40" i="1"/>
  <c r="K40" i="1"/>
  <c r="M40" i="1"/>
  <c r="O40" i="1"/>
  <c r="Q40" i="1"/>
  <c r="E41" i="1"/>
  <c r="G41" i="1"/>
  <c r="I41" i="1"/>
  <c r="K41" i="1"/>
  <c r="M41" i="1"/>
  <c r="O41" i="1"/>
  <c r="Q41" i="1"/>
  <c r="E42" i="1"/>
  <c r="G42" i="1"/>
  <c r="I42" i="1"/>
  <c r="K42" i="1"/>
  <c r="M42" i="1"/>
  <c r="O42" i="1"/>
  <c r="Q42" i="1"/>
  <c r="G43" i="1"/>
  <c r="I43" i="1"/>
  <c r="K43" i="1"/>
  <c r="M43" i="1"/>
  <c r="G44" i="1"/>
  <c r="K44" i="1"/>
  <c r="Q44" i="1"/>
  <c r="G45" i="1"/>
  <c r="I45" i="1"/>
  <c r="K45" i="1"/>
  <c r="O45" i="1"/>
  <c r="Q45" i="1"/>
  <c r="E46" i="1"/>
  <c r="G46" i="1"/>
  <c r="I46" i="1"/>
  <c r="K46" i="1"/>
  <c r="M46" i="1"/>
  <c r="O46" i="1"/>
  <c r="Q46" i="1"/>
  <c r="E47" i="1"/>
  <c r="G47" i="1"/>
  <c r="I47" i="1"/>
  <c r="K47" i="1"/>
  <c r="M47" i="1"/>
  <c r="O47" i="1"/>
  <c r="Q47" i="1"/>
  <c r="E48" i="1"/>
  <c r="G48" i="1"/>
  <c r="I48" i="1"/>
  <c r="K48" i="1"/>
  <c r="M48" i="1"/>
  <c r="O48" i="1"/>
  <c r="Q48" i="1"/>
  <c r="E49" i="1"/>
  <c r="G49" i="1"/>
  <c r="I49" i="1"/>
  <c r="K49" i="1"/>
  <c r="M49" i="1"/>
  <c r="O49" i="1"/>
  <c r="Q49" i="1"/>
  <c r="E50" i="1"/>
  <c r="G50" i="1"/>
  <c r="I50" i="1"/>
  <c r="K50" i="1"/>
  <c r="M50" i="1"/>
  <c r="Q50" i="1"/>
  <c r="M51" i="1"/>
  <c r="Q51" i="1"/>
  <c r="E52" i="1"/>
  <c r="G52" i="1"/>
  <c r="I52" i="1"/>
  <c r="K52" i="1"/>
  <c r="M52" i="1"/>
  <c r="Q52" i="1"/>
  <c r="E53" i="1"/>
  <c r="G53" i="1"/>
  <c r="I53" i="1"/>
  <c r="K53" i="1"/>
  <c r="M53" i="1"/>
  <c r="O53" i="1"/>
  <c r="Q53" i="1"/>
  <c r="E54" i="1"/>
  <c r="G54" i="1"/>
  <c r="I54" i="1"/>
  <c r="K54" i="1"/>
  <c r="M54" i="1"/>
  <c r="O54" i="1"/>
  <c r="Q54" i="1"/>
  <c r="E55" i="1"/>
  <c r="G55" i="1"/>
  <c r="I55" i="1"/>
  <c r="K55" i="1"/>
  <c r="M55" i="1"/>
  <c r="O55" i="1"/>
  <c r="Q55" i="1"/>
  <c r="E56" i="1"/>
  <c r="G56" i="1"/>
  <c r="I56" i="1"/>
  <c r="K56" i="1"/>
  <c r="M56" i="1"/>
  <c r="O56" i="1"/>
  <c r="Q56" i="1"/>
  <c r="E57" i="1"/>
  <c r="G57" i="1"/>
  <c r="I57" i="1"/>
  <c r="K57" i="1"/>
  <c r="M57" i="1"/>
  <c r="Q57" i="1"/>
  <c r="I58" i="1"/>
  <c r="K58" i="1"/>
  <c r="M58" i="1"/>
  <c r="O58" i="1"/>
  <c r="Q58" i="1"/>
  <c r="I59" i="1"/>
  <c r="K59" i="1"/>
  <c r="Q59" i="1"/>
  <c r="G60" i="1"/>
  <c r="I60" i="1"/>
  <c r="K60" i="1"/>
  <c r="M60" i="1"/>
  <c r="O60" i="1"/>
  <c r="Q60" i="1"/>
  <c r="G61" i="1"/>
  <c r="I61" i="1"/>
  <c r="K61" i="1"/>
  <c r="M61" i="1"/>
  <c r="O61" i="1"/>
  <c r="Q61" i="1"/>
  <c r="G62" i="1"/>
  <c r="I62" i="1"/>
  <c r="M62" i="1"/>
  <c r="Q62" i="1"/>
  <c r="E63" i="1"/>
  <c r="G63" i="1"/>
  <c r="I63" i="1"/>
  <c r="K63" i="1"/>
  <c r="M63" i="1"/>
  <c r="O63" i="1"/>
  <c r="Q63" i="1"/>
  <c r="G64" i="1"/>
  <c r="I64" i="1"/>
  <c r="K64" i="1"/>
  <c r="M64" i="1"/>
  <c r="O64" i="1"/>
  <c r="Q64" i="1"/>
  <c r="E65" i="1"/>
  <c r="G65" i="1"/>
  <c r="I65" i="1"/>
  <c r="K65" i="1"/>
  <c r="M65" i="1"/>
  <c r="O65" i="1"/>
  <c r="Q65" i="1"/>
  <c r="E66" i="1"/>
  <c r="G66" i="1"/>
  <c r="I66" i="1"/>
  <c r="K66" i="1"/>
  <c r="M66" i="1"/>
  <c r="O66" i="1"/>
  <c r="Q66" i="1"/>
  <c r="C69" i="1"/>
  <c r="M69" i="1" s="1"/>
  <c r="D69" i="1"/>
  <c r="E69" i="1" s="1"/>
  <c r="F69" i="1"/>
  <c r="H69" i="1"/>
  <c r="J69" i="1"/>
  <c r="L69" i="1"/>
  <c r="N69" i="1"/>
  <c r="P69" i="1"/>
  <c r="G69" i="1" l="1"/>
  <c r="K69" i="1"/>
  <c r="Q69" i="1"/>
  <c r="I69" i="1"/>
  <c r="O69" i="1"/>
</calcChain>
</file>

<file path=xl/sharedStrings.xml><?xml version="1.0" encoding="utf-8"?>
<sst xmlns="http://schemas.openxmlformats.org/spreadsheetml/2006/main" count="363" uniqueCount="98">
  <si>
    <t>AFECTADOS</t>
  </si>
  <si>
    <t>DISTRIBUCIÓN POR EDADES (AÑOS)</t>
  </si>
  <si>
    <t>%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</si>
  <si>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</si>
  <si>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</si>
  <si>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</si>
  <si>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</si>
  <si>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</si>
  <si>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</si>
  <si>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</si>
  <si>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</si>
  <si>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ANDALUCIA</t>
  </si>
  <si>
    <t>HUESCA</t>
  </si>
  <si>
    <t>TERUEL</t>
  </si>
  <si>
    <t>ZARAGOZA</t>
  </si>
  <si>
    <t>ARAGÓN</t>
  </si>
  <si>
    <t>ASTURIAS</t>
  </si>
  <si>
    <t>ISLAS BALEARES</t>
  </si>
  <si>
    <t>LAS PALMAS</t>
  </si>
  <si>
    <t>S.C. DE TENERIFE</t>
  </si>
  <si>
    <t>CANARIAS</t>
  </si>
  <si>
    <t>CANTABRIA</t>
  </si>
  <si>
    <t>ALBACETE</t>
  </si>
  <si>
    <t>CIUDAD REAL</t>
  </si>
  <si>
    <t>CUENCA</t>
  </si>
  <si>
    <t>GUADALAJARA</t>
  </si>
  <si>
    <t>TOLEDO</t>
  </si>
  <si>
    <t>CASTILLA-LA MANCHA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</si>
  <si>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</si>
  <si>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</si>
  <si>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</si>
  <si>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</si>
  <si>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</si>
  <si>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</si>
  <si>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</si>
  <si>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</si>
  <si>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</si>
  <si>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 Y LEÓN</t>
  </si>
  <si>
    <t>BARCELONA</t>
  </si>
  <si>
    <t>GERONA</t>
  </si>
  <si>
    <t>LERIDA</t>
  </si>
  <si>
    <t>TARRAGONA</t>
  </si>
  <si>
    <t>CATALUÑA</t>
  </si>
  <si>
    <t>BADAJOZ</t>
  </si>
  <si>
    <t>CÁCERES</t>
  </si>
  <si>
    <t>EXTREMADURA</t>
  </si>
  <si>
    <t>LA CORUÑA</t>
  </si>
  <si>
    <t>LUGO</t>
  </si>
  <si>
    <t>ORENSE</t>
  </si>
  <si>
    <t>PONTEVEDRA</t>
  </si>
  <si>
    <t>GALICIA</t>
  </si>
  <si>
    <t>MADRID</t>
  </si>
  <si>
    <t>MURCIA</t>
  </si>
  <si>
    <t>NAVARRA</t>
  </si>
  <si>
    <t>ÁLAVA</t>
  </si>
  <si>
    <t>GUIPÚZCOA</t>
  </si>
  <si>
    <t>VIZCAYA</t>
  </si>
  <si>
    <t>PAÍS VASCO</t>
  </si>
  <si>
    <t>LA RIOJA</t>
  </si>
  <si>
    <t>ALICANTE</t>
  </si>
  <si>
    <t>CASTELLÓN</t>
  </si>
  <si>
    <t>VALENCIA</t>
  </si>
  <si>
    <t>C. VALENCIANA</t>
  </si>
  <si>
    <t>CEUTA</t>
  </si>
  <si>
    <t>MELILLA</t>
  </si>
  <si>
    <t>TOTAL NACIONAL</t>
  </si>
  <si>
    <t xml:space="preserve">PROVINCIAS </t>
  </si>
  <si>
    <t>COMUNIDAD</t>
  </si>
  <si>
    <t xml:space="preserve">TOTAL % SOBRE CENSO </t>
  </si>
  <si>
    <t>RESTO CCAA</t>
  </si>
  <si>
    <t>PENSIONISTAS SEGURIDAD SOCIAL</t>
  </si>
  <si>
    <t>TOTAL</t>
  </si>
  <si>
    <t>PROVINCIA</t>
  </si>
  <si>
    <t>PENSIONISTAS SÍNDROME TÓXICO</t>
  </si>
  <si>
    <t>35 - 40</t>
  </si>
  <si>
    <t>41 - 45</t>
  </si>
  <si>
    <t>46 - 50</t>
  </si>
  <si>
    <t>51 - 55</t>
  </si>
  <si>
    <t>56 - 60</t>
  </si>
  <si>
    <t>61 - 65</t>
  </si>
  <si>
    <t>&gt;  65</t>
  </si>
  <si>
    <t>Nº</t>
  </si>
  <si>
    <t>CENSO DE AFECTADOS SÍNDROME TÓXICO POR EDADES   AÑO 2019</t>
  </si>
  <si>
    <t>SINDROME TÓXICO CENSADOS POR PROVINCIA   AÑO  2019</t>
  </si>
  <si>
    <t xml:space="preserve"> SÍNDROME TÓXICO CENSADOS POR CCAA   AÑO 2019</t>
  </si>
  <si>
    <t>SINDROME TÓXICO.  AFECTADOS   AÑO 2019</t>
  </si>
  <si>
    <t>SITUACIÓN DE ALTA EN SEGURIDAD SOCIAL</t>
  </si>
  <si>
    <t>OTRAS SITUACIONES</t>
  </si>
  <si>
    <t>PERCEPTORES DE AYUDAS SÍNDROME TÓXICO   AÑO 2019</t>
  </si>
  <si>
    <t>AYUDA DOMICILIARIA</t>
  </si>
  <si>
    <t>AYUDA ECONÓMICA FAMILIAR COMPLEMENTARIA</t>
  </si>
  <si>
    <t xml:space="preserve">TOTAL                   AYUDAS </t>
  </si>
  <si>
    <t>TOTAL                 AYUDAS</t>
  </si>
  <si>
    <t>EVOLUCIÓN  DE LAS  PRESTACIONES</t>
  </si>
  <si>
    <t>PENSIONES</t>
  </si>
  <si>
    <t>AYUDA ECONOMICA</t>
  </si>
  <si>
    <t>TOTAL PRESTACIONES</t>
  </si>
  <si>
    <t>EVOLUCIÓN  DEL  GASTO  (En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</si>
</sst>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34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indent="1"/>
    </xf>
    <xf numFmtId="3" fontId="4" fillId="6" borderId="1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indent="1"/>
    </xf>
    <xf numFmtId="3" fontId="3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3" fontId="3" fillId="6" borderId="1" xfId="0" applyNumberFormat="1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1"/>
    </xf>
    <xf numFmtId="0" fontId="0" fillId="0" borderId="0" xfId="0" applyAlignment="1">
      <alignment vertical="center"/>
    </xf>
    <xf numFmtId="0" fontId="5" fillId="0" borderId="0" xfId="0" applyFont="1"/>
    <xf numFmtId="0" fontId="7" fillId="0" borderId="0" xfId="0" applyFont="1"/>
    <xf numFmtId="0" fontId="8" fillId="0" borderId="1" xfId="0" applyFont="1" applyFill="1" applyBorder="1" applyAlignment="1">
      <alignment horizontal="left" vertical="center"/>
    </xf>
    <xf numFmtId="4" fontId="8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4" fontId="7" fillId="0" borderId="1" xfId="0" applyNumberFormat="1" applyFont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/>
    </xf>
    <xf numFmtId="4" fontId="8" fillId="4" borderId="1" xfId="0" applyNumberFormat="1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3" fontId="6" fillId="3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" fontId="6" fillId="5" borderId="1" xfId="1" applyNumberFormat="1" applyFont="1" applyFill="1" applyBorder="1" applyAlignment="1">
      <alignment horizontal="center" vertical="center"/>
    </xf>
    <xf numFmtId="3" fontId="6" fillId="5" borderId="1" xfId="1" applyNumberFormat="1" applyFont="1" applyFill="1" applyBorder="1" applyAlignment="1">
      <alignment horizontal="left" vertical="center"/>
    </xf>
    <xf numFmtId="3" fontId="6" fillId="3" borderId="1" xfId="1" applyNumberFormat="1" applyFont="1" applyFill="1" applyBorder="1" applyAlignment="1">
      <alignment horizontal="left" vertical="center"/>
    </xf>
    <xf numFmtId="0" fontId="8" fillId="4" borderId="1" xfId="0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8" fillId="6" borderId="1" xfId="0" applyNumberFormat="1" applyFont="1" applyFill="1" applyBorder="1" applyAlignment="1">
      <alignment horizontal="center" vertical="center"/>
    </xf>
    <xf numFmtId="3" fontId="6" fillId="6" borderId="1" xfId="0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 wrapText="1"/>
    </xf>
    <xf numFmtId="3" fontId="6" fillId="4" borderId="0" xfId="1" applyNumberFormat="1" applyFont="1" applyFill="1" applyBorder="1" applyAlignment="1">
      <alignment horizontal="center" vertical="center" wrapText="1"/>
    </xf>
    <xf numFmtId="0" fontId="0" fillId="4" borderId="0" xfId="0" applyFill="1"/>
    <xf numFmtId="0" fontId="3" fillId="3" borderId="1" xfId="1" applyFont="1" applyFill="1" applyBorder="1" applyAlignment="1">
      <alignment horizontal="center" vertical="center" wrapText="1"/>
    </xf>
    <xf numFmtId="0" fontId="0" fillId="0" borderId="0" xfId="0" applyBorder="1"/>
    <xf numFmtId="0" fontId="0" fillId="4" borderId="0" xfId="0" applyFill="1" applyAlignment="1">
      <alignment vertical="center"/>
    </xf>
    <xf numFmtId="0" fontId="9" fillId="4" borderId="0" xfId="0" applyFont="1" applyFill="1" applyBorder="1" applyAlignment="1">
      <alignment horizontal="center" vertical="center"/>
    </xf>
    <xf numFmtId="0" fontId="0" fillId="0" borderId="0" xfId="0"/>
    <xf numFmtId="0" fontId="8" fillId="6" borderId="1" xfId="0" applyFont="1" applyFill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8" fillId="6" borderId="4" xfId="0" applyNumberFormat="1" applyFont="1" applyFill="1" applyBorder="1" applyAlignment="1">
      <alignment horizontal="center" vertical="center"/>
    </xf>
    <xf numFmtId="3" fontId="6" fillId="6" borderId="4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3" fontId="8" fillId="4" borderId="4" xfId="0" applyNumberFormat="1" applyFont="1" applyFill="1" applyBorder="1" applyAlignment="1">
      <alignment horizontal="center" vertical="center"/>
    </xf>
    <xf numFmtId="3" fontId="7" fillId="6" borderId="4" xfId="0" applyNumberFormat="1" applyFont="1" applyFill="1" applyBorder="1" applyAlignment="1">
      <alignment horizontal="center" vertical="center"/>
    </xf>
    <xf numFmtId="3" fontId="6" fillId="3" borderId="4" xfId="0" applyNumberFormat="1" applyFont="1" applyFill="1" applyBorder="1" applyAlignment="1">
      <alignment horizontal="center" vertical="center"/>
    </xf>
    <xf numFmtId="3" fontId="6" fillId="7" borderId="1" xfId="1" applyNumberFormat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 wrapText="1"/>
    </xf>
    <xf numFmtId="3" fontId="1" fillId="7" borderId="1" xfId="1" applyNumberFormat="1" applyFont="1" applyFill="1" applyBorder="1" applyAlignment="1">
      <alignment horizontal="left" vertical="center" indent="1"/>
    </xf>
    <xf numFmtId="3" fontId="1" fillId="7" borderId="1" xfId="1" applyNumberFormat="1" applyFont="1" applyFill="1" applyBorder="1" applyAlignment="1">
      <alignment horizontal="center" vertical="center"/>
    </xf>
    <xf numFmtId="4" fontId="1" fillId="7" borderId="1" xfId="1" applyNumberFormat="1" applyFont="1" applyFill="1" applyBorder="1" applyAlignment="1">
      <alignment horizontal="center" vertical="center"/>
    </xf>
    <xf numFmtId="10" fontId="8" fillId="4" borderId="1" xfId="0" applyNumberFormat="1" applyFont="1" applyFill="1" applyBorder="1" applyAlignment="1">
      <alignment horizontal="center" vertical="center"/>
    </xf>
    <xf numFmtId="10" fontId="6" fillId="3" borderId="1" xfId="0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3" fontId="12" fillId="0" borderId="0" xfId="0" applyNumberFormat="1" applyFont="1"/>
    <xf numFmtId="3" fontId="7" fillId="6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3" fillId="3" borderId="1" xfId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6" borderId="1" xfId="0" applyNumberFormat="1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vertical="center"/>
    </xf>
    <xf numFmtId="3" fontId="13" fillId="8" borderId="1" xfId="0" applyNumberFormat="1" applyFont="1" applyFill="1" applyBorder="1" applyAlignment="1">
      <alignment horizontal="center" vertical="center"/>
    </xf>
    <xf numFmtId="2" fontId="13" fillId="8" borderId="1" xfId="0" applyNumberFormat="1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3" fontId="6" fillId="3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14" fillId="3" borderId="11" xfId="1" applyFont="1" applyFill="1" applyBorder="1" applyAlignment="1">
      <alignment horizontal="center" vertical="center" wrapText="1"/>
    </xf>
    <xf numFmtId="0" fontId="14" fillId="3" borderId="12" xfId="1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vertical="center"/>
    </xf>
    <xf numFmtId="3" fontId="8" fillId="4" borderId="14" xfId="0" applyNumberFormat="1" applyFont="1" applyFill="1" applyBorder="1" applyAlignment="1">
      <alignment horizontal="center" vertical="center"/>
    </xf>
    <xf numFmtId="2" fontId="8" fillId="4" borderId="15" xfId="0" applyNumberFormat="1" applyFont="1" applyFill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2" fontId="8" fillId="4" borderId="2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" fontId="8" fillId="6" borderId="14" xfId="0" applyNumberFormat="1" applyFont="1" applyFill="1" applyBorder="1" applyAlignment="1">
      <alignment horizontal="center" vertical="center"/>
    </xf>
    <xf numFmtId="2" fontId="8" fillId="6" borderId="15" xfId="0" applyNumberFormat="1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2" fontId="8" fillId="6" borderId="2" xfId="0" applyNumberFormat="1" applyFont="1" applyFill="1" applyBorder="1" applyAlignment="1">
      <alignment horizontal="center" vertical="center"/>
    </xf>
    <xf numFmtId="3" fontId="7" fillId="6" borderId="14" xfId="0" applyNumberFormat="1" applyFont="1" applyFill="1" applyBorder="1" applyAlignment="1">
      <alignment horizontal="center" vertical="center"/>
    </xf>
    <xf numFmtId="0" fontId="0" fillId="6" borderId="2" xfId="0" applyFill="1" applyBorder="1"/>
    <xf numFmtId="0" fontId="7" fillId="6" borderId="14" xfId="0" applyFont="1" applyFill="1" applyBorder="1" applyAlignment="1">
      <alignment horizontal="center" vertical="center"/>
    </xf>
    <xf numFmtId="0" fontId="0" fillId="6" borderId="15" xfId="0" applyFill="1" applyBorder="1"/>
    <xf numFmtId="3" fontId="6" fillId="3" borderId="16" xfId="1" applyNumberFormat="1" applyFont="1" applyFill="1" applyBorder="1" applyAlignment="1">
      <alignment horizontal="left" vertical="center"/>
    </xf>
    <xf numFmtId="3" fontId="6" fillId="3" borderId="17" xfId="1" applyNumberFormat="1" applyFont="1" applyFill="1" applyBorder="1" applyAlignment="1">
      <alignment horizontal="center" vertical="center"/>
    </xf>
    <xf numFmtId="3" fontId="6" fillId="3" borderId="18" xfId="1" applyNumberFormat="1" applyFont="1" applyFill="1" applyBorder="1" applyAlignment="1">
      <alignment horizontal="center" vertical="center"/>
    </xf>
    <xf numFmtId="3" fontId="6" fillId="3" borderId="19" xfId="1" applyNumberFormat="1" applyFont="1" applyFill="1" applyBorder="1" applyAlignment="1">
      <alignment horizontal="center" vertical="center"/>
    </xf>
    <xf numFmtId="3" fontId="6" fillId="3" borderId="20" xfId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</cellXfs>
  <cellStyles count="2">
    <cellStyle name="Énfasis3" xfId="1" builtinId="37"/>
    <cellStyle name="Normal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469917</xdr:colOff>
      <xdr:row>0</xdr:row>
      <xdr:rowOff>48684</xdr:rowOff>
    </xdr:from>
    <xdr:to>
      <xdr:col>1</xdr:col>
      <xdr:colOff>470798</xdr:colOff>
      <xdr:row>1</xdr:row>
      <xdr:rowOff>289984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917" y="48684"/>
          <a:ext cx="437269" cy="64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76"/>
  <sheetViews>
    <sheetView workbookViewId="0">
      <selection activeCell="C4" sqref="C4:C6"/>
    </sheetView>
  </sheetViews>
  <sheetFormatPr baseColWidth="10" defaultColWidth="13.7109375" defaultRowHeight="15" x14ac:dyDescent="0.25"/>
  <cols>
    <col min="1" max="1" width="5.5703125" customWidth="1"/>
    <col min="2" max="2" width="18.42578125" customWidth="1"/>
    <col min="3" max="3" width="11.28515625" customWidth="1"/>
    <col min="4" max="4" width="10.42578125" customWidth="1"/>
    <col min="5" max="5" width="8" customWidth="1"/>
    <col min="6" max="6" width="10.5703125" customWidth="1"/>
    <col min="7" max="7" width="8.140625" customWidth="1"/>
    <col min="8" max="8" width="10.140625" customWidth="1"/>
    <col min="9" max="9" width="8" customWidth="1"/>
    <col min="10" max="10" width="10.140625" customWidth="1"/>
    <col min="11" max="11" width="8.140625" customWidth="1"/>
    <col min="12" max="12" width="10.140625" customWidth="1"/>
    <col min="13" max="13" width="7.28515625" customWidth="1"/>
    <col min="14" max="14" width="10.140625" customWidth="1"/>
    <col min="15" max="15" width="8.140625" customWidth="1"/>
    <col min="16" max="16" width="10.140625" customWidth="1"/>
    <col min="17" max="17" width="8.7109375" customWidth="1"/>
    <col min="265" max="265" width="34.85546875" customWidth="1"/>
    <col min="266" max="273" width="18.5703125" customWidth="1"/>
    <col min="521" max="521" width="34.85546875" customWidth="1"/>
    <col min="522" max="529" width="18.5703125" customWidth="1"/>
    <col min="777" max="777" width="34.85546875" customWidth="1"/>
    <col min="778" max="785" width="18.5703125" customWidth="1"/>
    <col min="1033" max="1033" width="34.85546875" customWidth="1"/>
    <col min="1034" max="1041" width="18.5703125" customWidth="1"/>
    <col min="1289" max="1289" width="34.85546875" customWidth="1"/>
    <col min="1290" max="1297" width="18.5703125" customWidth="1"/>
    <col min="1545" max="1545" width="34.85546875" customWidth="1"/>
    <col min="1546" max="1553" width="18.5703125" customWidth="1"/>
    <col min="1801" max="1801" width="34.85546875" customWidth="1"/>
    <col min="1802" max="1809" width="18.5703125" customWidth="1"/>
    <col min="2057" max="2057" width="34.85546875" customWidth="1"/>
    <col min="2058" max="2065" width="18.5703125" customWidth="1"/>
    <col min="2313" max="2313" width="34.85546875" customWidth="1"/>
    <col min="2314" max="2321" width="18.5703125" customWidth="1"/>
    <col min="2569" max="2569" width="34.85546875" customWidth="1"/>
    <col min="2570" max="2577" width="18.5703125" customWidth="1"/>
    <col min="2825" max="2825" width="34.85546875" customWidth="1"/>
    <col min="2826" max="2833" width="18.5703125" customWidth="1"/>
    <col min="3081" max="3081" width="34.85546875" customWidth="1"/>
    <col min="3082" max="3089" width="18.5703125" customWidth="1"/>
    <col min="3337" max="3337" width="34.85546875" customWidth="1"/>
    <col min="3338" max="3345" width="18.5703125" customWidth="1"/>
    <col min="3593" max="3593" width="34.85546875" customWidth="1"/>
    <col min="3594" max="3601" width="18.5703125" customWidth="1"/>
    <col min="3849" max="3849" width="34.85546875" customWidth="1"/>
    <col min="3850" max="3857" width="18.5703125" customWidth="1"/>
    <col min="4105" max="4105" width="34.85546875" customWidth="1"/>
    <col min="4106" max="4113" width="18.5703125" customWidth="1"/>
    <col min="4361" max="4361" width="34.85546875" customWidth="1"/>
    <col min="4362" max="4369" width="18.5703125" customWidth="1"/>
    <col min="4617" max="4617" width="34.85546875" customWidth="1"/>
    <col min="4618" max="4625" width="18.5703125" customWidth="1"/>
    <col min="4873" max="4873" width="34.85546875" customWidth="1"/>
    <col min="4874" max="4881" width="18.5703125" customWidth="1"/>
    <col min="5129" max="5129" width="34.85546875" customWidth="1"/>
    <col min="5130" max="5137" width="18.5703125" customWidth="1"/>
    <col min="5385" max="5385" width="34.85546875" customWidth="1"/>
    <col min="5386" max="5393" width="18.5703125" customWidth="1"/>
    <col min="5641" max="5641" width="34.85546875" customWidth="1"/>
    <col min="5642" max="5649" width="18.5703125" customWidth="1"/>
    <col min="5897" max="5897" width="34.85546875" customWidth="1"/>
    <col min="5898" max="5905" width="18.5703125" customWidth="1"/>
    <col min="6153" max="6153" width="34.85546875" customWidth="1"/>
    <col min="6154" max="6161" width="18.5703125" customWidth="1"/>
    <col min="6409" max="6409" width="34.85546875" customWidth="1"/>
    <col min="6410" max="6417" width="18.5703125" customWidth="1"/>
    <col min="6665" max="6665" width="34.85546875" customWidth="1"/>
    <col min="6666" max="6673" width="18.5703125" customWidth="1"/>
    <col min="6921" max="6921" width="34.85546875" customWidth="1"/>
    <col min="6922" max="6929" width="18.5703125" customWidth="1"/>
    <col min="7177" max="7177" width="34.85546875" customWidth="1"/>
    <col min="7178" max="7185" width="18.5703125" customWidth="1"/>
    <col min="7433" max="7433" width="34.85546875" customWidth="1"/>
    <col min="7434" max="7441" width="18.5703125" customWidth="1"/>
    <col min="7689" max="7689" width="34.85546875" customWidth="1"/>
    <col min="7690" max="7697" width="18.5703125" customWidth="1"/>
    <col min="7945" max="7945" width="34.85546875" customWidth="1"/>
    <col min="7946" max="7953" width="18.5703125" customWidth="1"/>
    <col min="8201" max="8201" width="34.85546875" customWidth="1"/>
    <col min="8202" max="8209" width="18.5703125" customWidth="1"/>
    <col min="8457" max="8457" width="34.85546875" customWidth="1"/>
    <col min="8458" max="8465" width="18.5703125" customWidth="1"/>
    <col min="8713" max="8713" width="34.85546875" customWidth="1"/>
    <col min="8714" max="8721" width="18.5703125" customWidth="1"/>
    <col min="8969" max="8969" width="34.85546875" customWidth="1"/>
    <col min="8970" max="8977" width="18.5703125" customWidth="1"/>
    <col min="9225" max="9225" width="34.85546875" customWidth="1"/>
    <col min="9226" max="9233" width="18.5703125" customWidth="1"/>
    <col min="9481" max="9481" width="34.85546875" customWidth="1"/>
    <col min="9482" max="9489" width="18.5703125" customWidth="1"/>
    <col min="9737" max="9737" width="34.85546875" customWidth="1"/>
    <col min="9738" max="9745" width="18.5703125" customWidth="1"/>
    <col min="9993" max="9993" width="34.85546875" customWidth="1"/>
    <col min="9994" max="10001" width="18.5703125" customWidth="1"/>
    <col min="10249" max="10249" width="34.85546875" customWidth="1"/>
    <col min="10250" max="10257" width="18.5703125" customWidth="1"/>
    <col min="10505" max="10505" width="34.85546875" customWidth="1"/>
    <col min="10506" max="10513" width="18.5703125" customWidth="1"/>
    <col min="10761" max="10761" width="34.85546875" customWidth="1"/>
    <col min="10762" max="10769" width="18.5703125" customWidth="1"/>
    <col min="11017" max="11017" width="34.85546875" customWidth="1"/>
    <col min="11018" max="11025" width="18.5703125" customWidth="1"/>
    <col min="11273" max="11273" width="34.85546875" customWidth="1"/>
    <col min="11274" max="11281" width="18.5703125" customWidth="1"/>
    <col min="11529" max="11529" width="34.85546875" customWidth="1"/>
    <col min="11530" max="11537" width="18.5703125" customWidth="1"/>
    <col min="11785" max="11785" width="34.85546875" customWidth="1"/>
    <col min="11786" max="11793" width="18.5703125" customWidth="1"/>
    <col min="12041" max="12041" width="34.85546875" customWidth="1"/>
    <col min="12042" max="12049" width="18.5703125" customWidth="1"/>
    <col min="12297" max="12297" width="34.85546875" customWidth="1"/>
    <col min="12298" max="12305" width="18.5703125" customWidth="1"/>
    <col min="12553" max="12553" width="34.85546875" customWidth="1"/>
    <col min="12554" max="12561" width="18.5703125" customWidth="1"/>
    <col min="12809" max="12809" width="34.85546875" customWidth="1"/>
    <col min="12810" max="12817" width="18.5703125" customWidth="1"/>
    <col min="13065" max="13065" width="34.85546875" customWidth="1"/>
    <col min="13066" max="13073" width="18.5703125" customWidth="1"/>
    <col min="13321" max="13321" width="34.85546875" customWidth="1"/>
    <col min="13322" max="13329" width="18.5703125" customWidth="1"/>
    <col min="13577" max="13577" width="34.85546875" customWidth="1"/>
    <col min="13578" max="13585" width="18.5703125" customWidth="1"/>
    <col min="13833" max="13833" width="34.85546875" customWidth="1"/>
    <col min="13834" max="13841" width="18.5703125" customWidth="1"/>
    <col min="14089" max="14089" width="34.85546875" customWidth="1"/>
    <col min="14090" max="14097" width="18.5703125" customWidth="1"/>
    <col min="14345" max="14345" width="34.85546875" customWidth="1"/>
    <col min="14346" max="14353" width="18.5703125" customWidth="1"/>
    <col min="14601" max="14601" width="34.85546875" customWidth="1"/>
    <col min="14602" max="14609" width="18.5703125" customWidth="1"/>
    <col min="14857" max="14857" width="34.85546875" customWidth="1"/>
    <col min="14858" max="14865" width="18.5703125" customWidth="1"/>
    <col min="15113" max="15113" width="34.85546875" customWidth="1"/>
    <col min="15114" max="15121" width="18.5703125" customWidth="1"/>
    <col min="15369" max="15369" width="34.85546875" customWidth="1"/>
    <col min="15370" max="15377" width="18.5703125" customWidth="1"/>
    <col min="15625" max="15625" width="34.85546875" customWidth="1"/>
    <col min="15626" max="15633" width="18.5703125" customWidth="1"/>
    <col min="15881" max="15881" width="34.85546875" customWidth="1"/>
    <col min="15882" max="15889" width="18.5703125" customWidth="1"/>
    <col min="16137" max="16137" width="34.85546875" customWidth="1"/>
    <col min="16138" max="16145" width="18.5703125" customWidth="1"/>
  </cols>
  <sheetData>
    <row r="1" spans="2:17" s="48" customFormat="1" ht="18" customHeight="1" x14ac:dyDescent="0.25"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2:17" s="48" customFormat="1" ht="28.5" customHeight="1" x14ac:dyDescent="0.25">
      <c r="B2" s="117" t="s">
        <v>82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9"/>
    </row>
    <row r="3" spans="2:17" ht="9" customHeight="1" x14ac:dyDescent="0.25"/>
    <row r="4" spans="2:17" ht="22.5" customHeight="1" x14ac:dyDescent="0.25">
      <c r="B4" s="121" t="s">
        <v>66</v>
      </c>
      <c r="C4" s="120" t="s">
        <v>0</v>
      </c>
      <c r="D4" s="120" t="s">
        <v>1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2:17" ht="18" customHeight="1" x14ac:dyDescent="0.25">
      <c r="B5" s="122"/>
      <c r="C5" s="120"/>
      <c r="D5" s="124" t="s">
        <v>74</v>
      </c>
      <c r="E5" s="125"/>
      <c r="F5" s="124" t="s">
        <v>75</v>
      </c>
      <c r="G5" s="125"/>
      <c r="H5" s="124" t="s">
        <v>76</v>
      </c>
      <c r="I5" s="125"/>
      <c r="J5" s="124" t="s">
        <v>77</v>
      </c>
      <c r="K5" s="125"/>
      <c r="L5" s="124" t="s">
        <v>78</v>
      </c>
      <c r="M5" s="125"/>
      <c r="N5" s="124" t="s">
        <v>79</v>
      </c>
      <c r="O5" s="125"/>
      <c r="P5" s="124" t="s">
        <v>80</v>
      </c>
      <c r="Q5" s="125"/>
    </row>
    <row r="6" spans="2:17" ht="12" customHeight="1" x14ac:dyDescent="0.25">
      <c r="B6" s="123"/>
      <c r="C6" s="120"/>
      <c r="D6" s="46" t="s">
        <v>81</v>
      </c>
      <c r="E6" s="46" t="s">
        <v>2</v>
      </c>
      <c r="F6" s="46" t="s">
        <v>81</v>
      </c>
      <c r="G6" s="46" t="s">
        <v>2</v>
      </c>
      <c r="H6" s="46" t="s">
        <v>81</v>
      </c>
      <c r="I6" s="46" t="s">
        <v>2</v>
      </c>
      <c r="J6" s="46" t="s">
        <v>81</v>
      </c>
      <c r="K6" s="46" t="s">
        <v>2</v>
      </c>
      <c r="L6" s="46" t="s">
        <v>81</v>
      </c>
      <c r="M6" s="46" t="s">
        <v>2</v>
      </c>
      <c r="N6" s="46" t="s">
        <v>81</v>
      </c>
      <c r="O6" s="46" t="s">
        <v>2</v>
      </c>
      <c r="P6" s="46" t="s">
        <v>81</v>
      </c>
      <c r="Q6" s="46" t="s">
        <v>2</v>
      </c>
    </row>
    <row r="7" spans="2:17" s="16" customFormat="1" ht="22.5" customHeight="1" x14ac:dyDescent="0.25">
      <c r="B7" s="7" t="s">
        <v>3</v>
      </c>
      <c r="C7" s="1">
        <v>18</v>
      </c>
      <c r="D7" s="8"/>
      <c r="E7" s="9"/>
      <c r="F7" s="2">
        <v>5</v>
      </c>
      <c r="G7" s="3">
        <f>+F7*100/$C7</f>
        <v>27.777777777777779</v>
      </c>
      <c r="H7" s="2">
        <v>1</v>
      </c>
      <c r="I7" s="3">
        <f>+H7*100/$C7</f>
        <v>5.5555555555555554</v>
      </c>
      <c r="J7" s="2">
        <v>1</v>
      </c>
      <c r="K7" s="3">
        <f>+J7*100/$C7</f>
        <v>5.5555555555555554</v>
      </c>
      <c r="L7" s="2">
        <v>3</v>
      </c>
      <c r="M7" s="3">
        <f>+L7*100/$C7</f>
        <v>16.666666666666668</v>
      </c>
      <c r="N7" s="8"/>
      <c r="O7" s="9"/>
      <c r="P7" s="2">
        <v>8</v>
      </c>
      <c r="Q7" s="3">
        <f>+P7*100/$C7</f>
        <v>44.444444444444443</v>
      </c>
    </row>
    <row r="8" spans="2:17" s="16" customFormat="1" ht="22.5" customHeight="1" x14ac:dyDescent="0.25">
      <c r="B8" s="7" t="s">
        <v>4</v>
      </c>
      <c r="C8" s="1">
        <v>26</v>
      </c>
      <c r="D8" s="8"/>
      <c r="E8" s="9"/>
      <c r="F8" s="2">
        <v>4</v>
      </c>
      <c r="G8" s="3">
        <f t="shared" ref="G8:G69" si="0">+F8*100/$C8</f>
        <v>15.384615384615385</v>
      </c>
      <c r="H8" s="2">
        <v>1</v>
      </c>
      <c r="I8" s="3">
        <f t="shared" ref="I8:I69" si="1">+H8*100/$C8</f>
        <v>3.8461538461538463</v>
      </c>
      <c r="J8" s="2">
        <v>2</v>
      </c>
      <c r="K8" s="3">
        <f t="shared" ref="K8:K69" si="2">+J8*100/$C8</f>
        <v>7.6923076923076925</v>
      </c>
      <c r="L8" s="2">
        <v>3</v>
      </c>
      <c r="M8" s="3">
        <f t="shared" ref="M8:M69" si="3">+L8*100/$C8</f>
        <v>11.538461538461538</v>
      </c>
      <c r="N8" s="2">
        <v>5</v>
      </c>
      <c r="O8" s="3">
        <f t="shared" ref="O8:O69" si="4">+N8*100/$C8</f>
        <v>19.23076923076923</v>
      </c>
      <c r="P8" s="2">
        <v>11</v>
      </c>
      <c r="Q8" s="3">
        <f t="shared" ref="Q8:Q69" si="5">+P8*100/$C8</f>
        <v>42.307692307692307</v>
      </c>
    </row>
    <row r="9" spans="2:17" s="16" customFormat="1" ht="22.5" customHeight="1" x14ac:dyDescent="0.25">
      <c r="B9" s="7" t="s">
        <v>5</v>
      </c>
      <c r="C9" s="1">
        <v>16</v>
      </c>
      <c r="D9" s="8"/>
      <c r="E9" s="9"/>
      <c r="F9" s="2">
        <v>1</v>
      </c>
      <c r="G9" s="3">
        <f t="shared" si="0"/>
        <v>6.25</v>
      </c>
      <c r="H9" s="2">
        <v>4</v>
      </c>
      <c r="I9" s="3">
        <f t="shared" si="1"/>
        <v>25</v>
      </c>
      <c r="J9" s="2">
        <v>1</v>
      </c>
      <c r="K9" s="3">
        <f t="shared" si="2"/>
        <v>6.25</v>
      </c>
      <c r="L9" s="2">
        <v>1</v>
      </c>
      <c r="M9" s="3">
        <f t="shared" si="3"/>
        <v>6.25</v>
      </c>
      <c r="N9" s="2">
        <v>1</v>
      </c>
      <c r="O9" s="3">
        <f t="shared" si="4"/>
        <v>6.25</v>
      </c>
      <c r="P9" s="2">
        <v>8</v>
      </c>
      <c r="Q9" s="3">
        <f t="shared" si="5"/>
        <v>50</v>
      </c>
    </row>
    <row r="10" spans="2:17" s="16" customFormat="1" ht="22.5" customHeight="1" x14ac:dyDescent="0.25">
      <c r="B10" s="7" t="s">
        <v>6</v>
      </c>
      <c r="C10" s="1">
        <v>12</v>
      </c>
      <c r="D10" s="8"/>
      <c r="E10" s="9"/>
      <c r="F10" s="2">
        <v>2</v>
      </c>
      <c r="G10" s="3">
        <f t="shared" si="0"/>
        <v>16.666666666666668</v>
      </c>
      <c r="H10" s="2">
        <v>1</v>
      </c>
      <c r="I10" s="3">
        <f t="shared" si="1"/>
        <v>8.3333333333333339</v>
      </c>
      <c r="J10" s="2">
        <v>3</v>
      </c>
      <c r="K10" s="3">
        <f t="shared" si="2"/>
        <v>25</v>
      </c>
      <c r="L10" s="2">
        <v>2</v>
      </c>
      <c r="M10" s="3">
        <f t="shared" si="3"/>
        <v>16.666666666666668</v>
      </c>
      <c r="N10" s="2">
        <v>1</v>
      </c>
      <c r="O10" s="3">
        <f t="shared" si="4"/>
        <v>8.3333333333333339</v>
      </c>
      <c r="P10" s="2">
        <v>3</v>
      </c>
      <c r="Q10" s="3">
        <f t="shared" si="5"/>
        <v>25</v>
      </c>
    </row>
    <row r="11" spans="2:17" s="16" customFormat="1" ht="22.5" customHeight="1" x14ac:dyDescent="0.25">
      <c r="B11" s="7" t="s">
        <v>7</v>
      </c>
      <c r="C11" s="1">
        <v>15</v>
      </c>
      <c r="D11" s="8"/>
      <c r="E11" s="9"/>
      <c r="F11" s="2">
        <v>2</v>
      </c>
      <c r="G11" s="3">
        <f t="shared" si="0"/>
        <v>13.333333333333334</v>
      </c>
      <c r="H11" s="2">
        <v>2</v>
      </c>
      <c r="I11" s="3">
        <f t="shared" si="1"/>
        <v>13.333333333333334</v>
      </c>
      <c r="J11" s="2">
        <v>4</v>
      </c>
      <c r="K11" s="3">
        <f t="shared" si="2"/>
        <v>26.666666666666668</v>
      </c>
      <c r="L11" s="2">
        <v>2</v>
      </c>
      <c r="M11" s="3">
        <f t="shared" si="3"/>
        <v>13.333333333333334</v>
      </c>
      <c r="N11" s="2">
        <v>1</v>
      </c>
      <c r="O11" s="3">
        <f t="shared" si="4"/>
        <v>6.666666666666667</v>
      </c>
      <c r="P11" s="2">
        <v>4</v>
      </c>
      <c r="Q11" s="3">
        <f t="shared" si="5"/>
        <v>26.666666666666668</v>
      </c>
    </row>
    <row r="12" spans="2:17" s="16" customFormat="1" ht="22.5" customHeight="1" x14ac:dyDescent="0.25">
      <c r="B12" s="7" t="s">
        <v>8</v>
      </c>
      <c r="C12" s="1">
        <v>19</v>
      </c>
      <c r="D12" s="2">
        <v>1</v>
      </c>
      <c r="E12" s="3">
        <f t="shared" ref="E12:E69" si="6">+D12*100/C12</f>
        <v>5.2631578947368425</v>
      </c>
      <c r="F12" s="2">
        <v>4</v>
      </c>
      <c r="G12" s="3">
        <f t="shared" si="0"/>
        <v>21.05263157894737</v>
      </c>
      <c r="H12" s="2">
        <v>1</v>
      </c>
      <c r="I12" s="3">
        <f t="shared" si="1"/>
        <v>5.2631578947368425</v>
      </c>
      <c r="J12" s="2">
        <v>4</v>
      </c>
      <c r="K12" s="3">
        <f t="shared" si="2"/>
        <v>21.05263157894737</v>
      </c>
      <c r="L12" s="2">
        <v>2</v>
      </c>
      <c r="M12" s="3">
        <f t="shared" si="3"/>
        <v>10.526315789473685</v>
      </c>
      <c r="N12" s="2">
        <v>1</v>
      </c>
      <c r="O12" s="3">
        <f t="shared" si="4"/>
        <v>5.2631578947368425</v>
      </c>
      <c r="P12" s="2">
        <v>6</v>
      </c>
      <c r="Q12" s="3">
        <f t="shared" si="5"/>
        <v>31.578947368421051</v>
      </c>
    </row>
    <row r="13" spans="2:17" s="16" customFormat="1" ht="22.5" customHeight="1" x14ac:dyDescent="0.25">
      <c r="B13" s="7" t="s">
        <v>9</v>
      </c>
      <c r="C13" s="1">
        <v>45</v>
      </c>
      <c r="D13" s="2">
        <v>2</v>
      </c>
      <c r="E13" s="3">
        <f t="shared" si="6"/>
        <v>4.4444444444444446</v>
      </c>
      <c r="F13" s="2">
        <v>9</v>
      </c>
      <c r="G13" s="3">
        <f t="shared" si="0"/>
        <v>20</v>
      </c>
      <c r="H13" s="2">
        <v>7</v>
      </c>
      <c r="I13" s="3">
        <f t="shared" si="1"/>
        <v>15.555555555555555</v>
      </c>
      <c r="J13" s="2">
        <v>6</v>
      </c>
      <c r="K13" s="3">
        <f t="shared" si="2"/>
        <v>13.333333333333334</v>
      </c>
      <c r="L13" s="2">
        <v>2</v>
      </c>
      <c r="M13" s="3">
        <f t="shared" si="3"/>
        <v>4.4444444444444446</v>
      </c>
      <c r="N13" s="2">
        <v>5</v>
      </c>
      <c r="O13" s="3">
        <f t="shared" si="4"/>
        <v>11.111111111111111</v>
      </c>
      <c r="P13" s="2">
        <v>14</v>
      </c>
      <c r="Q13" s="3">
        <f t="shared" si="5"/>
        <v>31.111111111111111</v>
      </c>
    </row>
    <row r="14" spans="2:17" s="16" customFormat="1" ht="22.5" customHeight="1" x14ac:dyDescent="0.25">
      <c r="B14" s="7" t="s">
        <v>10</v>
      </c>
      <c r="C14" s="1">
        <v>35</v>
      </c>
      <c r="D14" s="8"/>
      <c r="E14" s="9"/>
      <c r="F14" s="2">
        <v>7</v>
      </c>
      <c r="G14" s="3">
        <f t="shared" si="0"/>
        <v>20</v>
      </c>
      <c r="H14" s="2">
        <v>6</v>
      </c>
      <c r="I14" s="3">
        <f t="shared" si="1"/>
        <v>17.142857142857142</v>
      </c>
      <c r="J14" s="2">
        <v>6</v>
      </c>
      <c r="K14" s="3">
        <f t="shared" si="2"/>
        <v>17.142857142857142</v>
      </c>
      <c r="L14" s="2">
        <v>1</v>
      </c>
      <c r="M14" s="3">
        <f t="shared" si="3"/>
        <v>2.8571428571428572</v>
      </c>
      <c r="N14" s="2">
        <v>4</v>
      </c>
      <c r="O14" s="3">
        <f t="shared" si="4"/>
        <v>11.428571428571429</v>
      </c>
      <c r="P14" s="2">
        <v>11</v>
      </c>
      <c r="Q14" s="3">
        <f t="shared" si="5"/>
        <v>31.428571428571427</v>
      </c>
    </row>
    <row r="15" spans="2:17" s="16" customFormat="1" ht="22.5" customHeight="1" x14ac:dyDescent="0.25">
      <c r="B15" s="10" t="s">
        <v>11</v>
      </c>
      <c r="C15" s="11">
        <v>186</v>
      </c>
      <c r="D15" s="11">
        <v>3</v>
      </c>
      <c r="E15" s="12">
        <f t="shared" si="6"/>
        <v>1.6129032258064515</v>
      </c>
      <c r="F15" s="11">
        <v>34</v>
      </c>
      <c r="G15" s="12">
        <f t="shared" si="0"/>
        <v>18.27956989247312</v>
      </c>
      <c r="H15" s="11">
        <v>23</v>
      </c>
      <c r="I15" s="12">
        <f t="shared" si="1"/>
        <v>12.365591397849462</v>
      </c>
      <c r="J15" s="11">
        <v>27</v>
      </c>
      <c r="K15" s="12">
        <f t="shared" si="2"/>
        <v>14.516129032258064</v>
      </c>
      <c r="L15" s="11">
        <v>16</v>
      </c>
      <c r="M15" s="12">
        <f t="shared" si="3"/>
        <v>8.6021505376344081</v>
      </c>
      <c r="N15" s="11">
        <v>18</v>
      </c>
      <c r="O15" s="12">
        <f t="shared" si="4"/>
        <v>9.67741935483871</v>
      </c>
      <c r="P15" s="11">
        <v>65</v>
      </c>
      <c r="Q15" s="12">
        <f t="shared" si="5"/>
        <v>34.946236559139784</v>
      </c>
    </row>
    <row r="16" spans="2:17" s="16" customFormat="1" ht="22.5" customHeight="1" x14ac:dyDescent="0.25">
      <c r="B16" s="7" t="s">
        <v>12</v>
      </c>
      <c r="C16" s="1">
        <v>1</v>
      </c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2">
        <v>1</v>
      </c>
      <c r="Q16" s="3">
        <f t="shared" si="5"/>
        <v>100</v>
      </c>
    </row>
    <row r="17" spans="2:17" s="16" customFormat="1" ht="22.5" customHeight="1" x14ac:dyDescent="0.25">
      <c r="B17" s="7" t="s">
        <v>13</v>
      </c>
      <c r="C17" s="1">
        <v>0</v>
      </c>
      <c r="D17" s="8"/>
      <c r="E17" s="9"/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  <c r="Q17" s="9"/>
    </row>
    <row r="18" spans="2:17" s="16" customFormat="1" ht="22.5" customHeight="1" x14ac:dyDescent="0.25">
      <c r="B18" s="7" t="s">
        <v>14</v>
      </c>
      <c r="C18" s="1">
        <v>19</v>
      </c>
      <c r="D18" s="8"/>
      <c r="E18" s="9"/>
      <c r="F18" s="2">
        <v>3</v>
      </c>
      <c r="G18" s="3">
        <f t="shared" si="0"/>
        <v>15.789473684210526</v>
      </c>
      <c r="H18" s="2">
        <v>4</v>
      </c>
      <c r="I18" s="3">
        <f t="shared" si="1"/>
        <v>21.05263157894737</v>
      </c>
      <c r="J18" s="2">
        <v>5</v>
      </c>
      <c r="K18" s="3">
        <f t="shared" si="2"/>
        <v>26.315789473684209</v>
      </c>
      <c r="L18" s="2">
        <v>1</v>
      </c>
      <c r="M18" s="3">
        <f t="shared" si="3"/>
        <v>5.2631578947368425</v>
      </c>
      <c r="N18" s="2">
        <v>3</v>
      </c>
      <c r="O18" s="3">
        <f t="shared" si="4"/>
        <v>15.789473684210526</v>
      </c>
      <c r="P18" s="2">
        <v>3</v>
      </c>
      <c r="Q18" s="3">
        <f t="shared" si="5"/>
        <v>15.789473684210526</v>
      </c>
    </row>
    <row r="19" spans="2:17" s="16" customFormat="1" ht="22.5" customHeight="1" x14ac:dyDescent="0.25">
      <c r="B19" s="10" t="s">
        <v>15</v>
      </c>
      <c r="C19" s="11">
        <v>20</v>
      </c>
      <c r="D19" s="13"/>
      <c r="E19" s="14"/>
      <c r="F19" s="11">
        <v>3</v>
      </c>
      <c r="G19" s="12">
        <f t="shared" si="0"/>
        <v>15</v>
      </c>
      <c r="H19" s="11">
        <v>4</v>
      </c>
      <c r="I19" s="12">
        <f t="shared" si="1"/>
        <v>20</v>
      </c>
      <c r="J19" s="11">
        <v>5</v>
      </c>
      <c r="K19" s="12">
        <f t="shared" si="2"/>
        <v>25</v>
      </c>
      <c r="L19" s="11">
        <v>1</v>
      </c>
      <c r="M19" s="12">
        <f t="shared" si="3"/>
        <v>5</v>
      </c>
      <c r="N19" s="11">
        <v>3</v>
      </c>
      <c r="O19" s="12">
        <f t="shared" si="4"/>
        <v>15</v>
      </c>
      <c r="P19" s="11">
        <v>4</v>
      </c>
      <c r="Q19" s="12">
        <f t="shared" si="5"/>
        <v>20</v>
      </c>
    </row>
    <row r="20" spans="2:17" s="16" customFormat="1" ht="22.5" customHeight="1" x14ac:dyDescent="0.25">
      <c r="B20" s="10" t="s">
        <v>16</v>
      </c>
      <c r="C20" s="11">
        <v>24</v>
      </c>
      <c r="D20" s="11">
        <v>2</v>
      </c>
      <c r="E20" s="12">
        <f t="shared" si="6"/>
        <v>8.3333333333333339</v>
      </c>
      <c r="F20" s="11">
        <v>3</v>
      </c>
      <c r="G20" s="12">
        <f t="shared" si="0"/>
        <v>12.5</v>
      </c>
      <c r="H20" s="11">
        <v>1</v>
      </c>
      <c r="I20" s="12">
        <f t="shared" si="1"/>
        <v>4.166666666666667</v>
      </c>
      <c r="J20" s="11">
        <v>6</v>
      </c>
      <c r="K20" s="12">
        <f t="shared" si="2"/>
        <v>25</v>
      </c>
      <c r="L20" s="11">
        <v>2</v>
      </c>
      <c r="M20" s="12">
        <f t="shared" si="3"/>
        <v>8.3333333333333339</v>
      </c>
      <c r="N20" s="11">
        <v>4</v>
      </c>
      <c r="O20" s="12">
        <f t="shared" si="4"/>
        <v>16.666666666666668</v>
      </c>
      <c r="P20" s="11">
        <v>6</v>
      </c>
      <c r="Q20" s="12">
        <f t="shared" si="5"/>
        <v>25</v>
      </c>
    </row>
    <row r="21" spans="2:17" s="16" customFormat="1" ht="22.5" customHeight="1" x14ac:dyDescent="0.25">
      <c r="B21" s="10" t="s">
        <v>17</v>
      </c>
      <c r="C21" s="11">
        <v>24</v>
      </c>
      <c r="D21" s="13"/>
      <c r="E21" s="14"/>
      <c r="F21" s="11">
        <v>4</v>
      </c>
      <c r="G21" s="12">
        <f t="shared" si="0"/>
        <v>16.666666666666668</v>
      </c>
      <c r="H21" s="11">
        <v>3</v>
      </c>
      <c r="I21" s="12">
        <f t="shared" si="1"/>
        <v>12.5</v>
      </c>
      <c r="J21" s="11">
        <v>5</v>
      </c>
      <c r="K21" s="12">
        <f t="shared" si="2"/>
        <v>20.833333333333332</v>
      </c>
      <c r="L21" s="11">
        <v>5</v>
      </c>
      <c r="M21" s="12">
        <f t="shared" si="3"/>
        <v>20.833333333333332</v>
      </c>
      <c r="N21" s="11">
        <v>3</v>
      </c>
      <c r="O21" s="12">
        <f t="shared" si="4"/>
        <v>12.5</v>
      </c>
      <c r="P21" s="11">
        <v>4</v>
      </c>
      <c r="Q21" s="12">
        <f t="shared" si="5"/>
        <v>16.666666666666668</v>
      </c>
    </row>
    <row r="22" spans="2:17" s="16" customFormat="1" ht="22.5" customHeight="1" x14ac:dyDescent="0.25">
      <c r="B22" s="7" t="s">
        <v>18</v>
      </c>
      <c r="C22" s="1">
        <v>14</v>
      </c>
      <c r="D22" s="8"/>
      <c r="E22" s="9"/>
      <c r="F22" s="2">
        <v>3</v>
      </c>
      <c r="G22" s="3">
        <f t="shared" si="0"/>
        <v>21.428571428571427</v>
      </c>
      <c r="H22" s="2">
        <v>5</v>
      </c>
      <c r="I22" s="3">
        <f t="shared" si="1"/>
        <v>35.714285714285715</v>
      </c>
      <c r="J22" s="2">
        <v>1</v>
      </c>
      <c r="K22" s="3">
        <f t="shared" si="2"/>
        <v>7.1428571428571432</v>
      </c>
      <c r="L22" s="8">
        <v>1</v>
      </c>
      <c r="M22" s="9">
        <f t="shared" si="3"/>
        <v>7.1428571428571432</v>
      </c>
      <c r="N22" s="2">
        <v>1</v>
      </c>
      <c r="O22" s="3">
        <f t="shared" si="4"/>
        <v>7.1428571428571432</v>
      </c>
      <c r="P22" s="2">
        <v>3</v>
      </c>
      <c r="Q22" s="3">
        <f t="shared" si="5"/>
        <v>21.428571428571427</v>
      </c>
    </row>
    <row r="23" spans="2:17" s="16" customFormat="1" ht="22.5" customHeight="1" x14ac:dyDescent="0.25">
      <c r="B23" s="7" t="s">
        <v>19</v>
      </c>
      <c r="C23" s="1">
        <v>20</v>
      </c>
      <c r="D23" s="2">
        <v>2</v>
      </c>
      <c r="E23" s="3">
        <f t="shared" si="6"/>
        <v>10</v>
      </c>
      <c r="F23" s="2">
        <v>3</v>
      </c>
      <c r="G23" s="3">
        <f t="shared" si="0"/>
        <v>15</v>
      </c>
      <c r="H23" s="2">
        <v>2</v>
      </c>
      <c r="I23" s="3">
        <f t="shared" si="1"/>
        <v>10</v>
      </c>
      <c r="J23" s="2">
        <v>6</v>
      </c>
      <c r="K23" s="3">
        <f t="shared" si="2"/>
        <v>30</v>
      </c>
      <c r="L23" s="8">
        <v>1</v>
      </c>
      <c r="M23" s="9">
        <f t="shared" si="3"/>
        <v>5</v>
      </c>
      <c r="N23" s="2">
        <v>1</v>
      </c>
      <c r="O23" s="3">
        <f t="shared" si="4"/>
        <v>5</v>
      </c>
      <c r="P23" s="2">
        <v>5</v>
      </c>
      <c r="Q23" s="3">
        <f t="shared" si="5"/>
        <v>25</v>
      </c>
    </row>
    <row r="24" spans="2:17" s="16" customFormat="1" ht="22.5" customHeight="1" x14ac:dyDescent="0.25">
      <c r="B24" s="10" t="s">
        <v>20</v>
      </c>
      <c r="C24" s="11">
        <v>34</v>
      </c>
      <c r="D24" s="11">
        <v>2</v>
      </c>
      <c r="E24" s="12">
        <f t="shared" si="6"/>
        <v>5.882352941176471</v>
      </c>
      <c r="F24" s="11">
        <v>6</v>
      </c>
      <c r="G24" s="12">
        <f t="shared" si="0"/>
        <v>17.647058823529413</v>
      </c>
      <c r="H24" s="11">
        <v>7</v>
      </c>
      <c r="I24" s="12">
        <f t="shared" si="1"/>
        <v>20.588235294117649</v>
      </c>
      <c r="J24" s="11">
        <v>7</v>
      </c>
      <c r="K24" s="12">
        <f t="shared" si="2"/>
        <v>20.588235294117649</v>
      </c>
      <c r="L24" s="13">
        <v>2</v>
      </c>
      <c r="M24" s="14">
        <f t="shared" si="3"/>
        <v>5.882352941176471</v>
      </c>
      <c r="N24" s="11">
        <v>2</v>
      </c>
      <c r="O24" s="12">
        <f t="shared" si="4"/>
        <v>5.882352941176471</v>
      </c>
      <c r="P24" s="11">
        <v>8</v>
      </c>
      <c r="Q24" s="12">
        <f t="shared" si="5"/>
        <v>23.529411764705884</v>
      </c>
    </row>
    <row r="25" spans="2:17" s="16" customFormat="1" ht="22.5" customHeight="1" x14ac:dyDescent="0.25">
      <c r="B25" s="10" t="s">
        <v>21</v>
      </c>
      <c r="C25" s="11">
        <v>60</v>
      </c>
      <c r="D25" s="11">
        <v>1</v>
      </c>
      <c r="E25" s="12">
        <f t="shared" si="6"/>
        <v>1.6666666666666667</v>
      </c>
      <c r="F25" s="11">
        <v>13</v>
      </c>
      <c r="G25" s="12">
        <f t="shared" si="0"/>
        <v>21.666666666666668</v>
      </c>
      <c r="H25" s="11">
        <v>9</v>
      </c>
      <c r="I25" s="12">
        <f t="shared" si="1"/>
        <v>15</v>
      </c>
      <c r="J25" s="11">
        <v>10</v>
      </c>
      <c r="K25" s="12">
        <f t="shared" si="2"/>
        <v>16.666666666666668</v>
      </c>
      <c r="L25" s="11">
        <v>7</v>
      </c>
      <c r="M25" s="12">
        <f t="shared" si="3"/>
        <v>11.666666666666666</v>
      </c>
      <c r="N25" s="11">
        <v>5</v>
      </c>
      <c r="O25" s="12">
        <f t="shared" si="4"/>
        <v>8.3333333333333339</v>
      </c>
      <c r="P25" s="11">
        <v>15</v>
      </c>
      <c r="Q25" s="12">
        <f t="shared" si="5"/>
        <v>25</v>
      </c>
    </row>
    <row r="26" spans="2:17" s="16" customFormat="1" ht="22.5" customHeight="1" x14ac:dyDescent="0.25">
      <c r="B26" s="7" t="s">
        <v>22</v>
      </c>
      <c r="C26" s="1">
        <v>7</v>
      </c>
      <c r="D26" s="8"/>
      <c r="E26" s="9"/>
      <c r="F26" s="2">
        <v>1</v>
      </c>
      <c r="G26" s="3">
        <f t="shared" si="0"/>
        <v>14.285714285714286</v>
      </c>
      <c r="H26" s="2">
        <v>3</v>
      </c>
      <c r="I26" s="3">
        <f t="shared" si="1"/>
        <v>42.857142857142854</v>
      </c>
      <c r="J26" s="8"/>
      <c r="K26" s="9"/>
      <c r="L26" s="2">
        <v>3</v>
      </c>
      <c r="M26" s="3">
        <f t="shared" si="3"/>
        <v>42.857142857142854</v>
      </c>
      <c r="N26" s="8"/>
      <c r="O26" s="9"/>
      <c r="P26" s="8"/>
      <c r="Q26" s="9"/>
    </row>
    <row r="27" spans="2:17" s="16" customFormat="1" ht="22.5" customHeight="1" x14ac:dyDescent="0.25">
      <c r="B27" s="7" t="s">
        <v>23</v>
      </c>
      <c r="C27" s="1">
        <v>37</v>
      </c>
      <c r="D27" s="2">
        <v>1</v>
      </c>
      <c r="E27" s="3">
        <f t="shared" si="6"/>
        <v>2.7027027027027026</v>
      </c>
      <c r="F27" s="2">
        <v>2</v>
      </c>
      <c r="G27" s="3">
        <f t="shared" si="0"/>
        <v>5.4054054054054053</v>
      </c>
      <c r="H27" s="2">
        <v>8</v>
      </c>
      <c r="I27" s="3">
        <f t="shared" si="1"/>
        <v>21.621621621621621</v>
      </c>
      <c r="J27" s="2">
        <v>6</v>
      </c>
      <c r="K27" s="3">
        <f t="shared" si="2"/>
        <v>16.216216216216218</v>
      </c>
      <c r="L27" s="2">
        <v>3</v>
      </c>
      <c r="M27" s="3">
        <f t="shared" si="3"/>
        <v>8.1081081081081088</v>
      </c>
      <c r="N27" s="2">
        <v>1</v>
      </c>
      <c r="O27" s="3">
        <f t="shared" si="4"/>
        <v>2.7027027027027026</v>
      </c>
      <c r="P27" s="2">
        <v>16</v>
      </c>
      <c r="Q27" s="3">
        <f t="shared" si="5"/>
        <v>43.243243243243242</v>
      </c>
    </row>
    <row r="28" spans="2:17" s="16" customFormat="1" ht="22.5" customHeight="1" x14ac:dyDescent="0.25">
      <c r="B28" s="7" t="s">
        <v>24</v>
      </c>
      <c r="C28" s="1">
        <v>19</v>
      </c>
      <c r="D28" s="8"/>
      <c r="E28" s="9"/>
      <c r="F28" s="2">
        <v>2</v>
      </c>
      <c r="G28" s="3">
        <f t="shared" si="0"/>
        <v>10.526315789473685</v>
      </c>
      <c r="H28" s="8"/>
      <c r="I28" s="9"/>
      <c r="J28" s="2">
        <v>5</v>
      </c>
      <c r="K28" s="3">
        <f t="shared" si="2"/>
        <v>26.315789473684209</v>
      </c>
      <c r="L28" s="2">
        <v>3</v>
      </c>
      <c r="M28" s="3">
        <f t="shared" si="3"/>
        <v>15.789473684210526</v>
      </c>
      <c r="N28" s="8"/>
      <c r="O28" s="9"/>
      <c r="P28" s="2">
        <v>9</v>
      </c>
      <c r="Q28" s="3">
        <f t="shared" si="5"/>
        <v>47.368421052631582</v>
      </c>
    </row>
    <row r="29" spans="2:17" s="16" customFormat="1" ht="22.5" customHeight="1" x14ac:dyDescent="0.25">
      <c r="B29" s="7" t="s">
        <v>25</v>
      </c>
      <c r="C29" s="1">
        <v>280</v>
      </c>
      <c r="D29" s="2">
        <v>9</v>
      </c>
      <c r="E29" s="3">
        <f t="shared" si="6"/>
        <v>3.2142857142857144</v>
      </c>
      <c r="F29" s="2">
        <v>39</v>
      </c>
      <c r="G29" s="3">
        <f t="shared" si="0"/>
        <v>13.928571428571429</v>
      </c>
      <c r="H29" s="2">
        <v>50</v>
      </c>
      <c r="I29" s="3">
        <f t="shared" si="1"/>
        <v>17.857142857142858</v>
      </c>
      <c r="J29" s="2">
        <v>38</v>
      </c>
      <c r="K29" s="3">
        <f t="shared" si="2"/>
        <v>13.571428571428571</v>
      </c>
      <c r="L29" s="2">
        <v>24</v>
      </c>
      <c r="M29" s="3">
        <f t="shared" si="3"/>
        <v>8.5714285714285712</v>
      </c>
      <c r="N29" s="2">
        <v>28</v>
      </c>
      <c r="O29" s="3">
        <f t="shared" si="4"/>
        <v>10</v>
      </c>
      <c r="P29" s="2">
        <v>92</v>
      </c>
      <c r="Q29" s="3">
        <f t="shared" si="5"/>
        <v>32.857142857142854</v>
      </c>
    </row>
    <row r="30" spans="2:17" s="16" customFormat="1" ht="22.5" customHeight="1" x14ac:dyDescent="0.25">
      <c r="B30" s="7" t="s">
        <v>26</v>
      </c>
      <c r="C30" s="1">
        <v>260</v>
      </c>
      <c r="D30" s="2">
        <v>9</v>
      </c>
      <c r="E30" s="3">
        <f t="shared" si="6"/>
        <v>3.4615384615384617</v>
      </c>
      <c r="F30" s="2">
        <v>37</v>
      </c>
      <c r="G30" s="3">
        <f t="shared" si="0"/>
        <v>14.23076923076923</v>
      </c>
      <c r="H30" s="2">
        <v>45</v>
      </c>
      <c r="I30" s="3">
        <f t="shared" si="1"/>
        <v>17.307692307692307</v>
      </c>
      <c r="J30" s="2">
        <v>36</v>
      </c>
      <c r="K30" s="3">
        <f t="shared" si="2"/>
        <v>13.846153846153847</v>
      </c>
      <c r="L30" s="2">
        <v>23</v>
      </c>
      <c r="M30" s="3">
        <f t="shared" si="3"/>
        <v>8.8461538461538467</v>
      </c>
      <c r="N30" s="2">
        <v>16</v>
      </c>
      <c r="O30" s="3">
        <f t="shared" si="4"/>
        <v>6.1538461538461542</v>
      </c>
      <c r="P30" s="2">
        <v>94</v>
      </c>
      <c r="Q30" s="3">
        <f t="shared" si="5"/>
        <v>36.153846153846153</v>
      </c>
    </row>
    <row r="31" spans="2:17" s="16" customFormat="1" ht="22.5" customHeight="1" x14ac:dyDescent="0.25">
      <c r="B31" s="10" t="s">
        <v>27</v>
      </c>
      <c r="C31" s="11">
        <v>603</v>
      </c>
      <c r="D31" s="11">
        <v>19</v>
      </c>
      <c r="E31" s="12">
        <f t="shared" si="6"/>
        <v>3.1509121061359866</v>
      </c>
      <c r="F31" s="11">
        <v>81</v>
      </c>
      <c r="G31" s="12">
        <f t="shared" si="0"/>
        <v>13.432835820895523</v>
      </c>
      <c r="H31" s="11">
        <v>106</v>
      </c>
      <c r="I31" s="12">
        <f t="shared" si="1"/>
        <v>17.5787728026534</v>
      </c>
      <c r="J31" s="11">
        <v>85</v>
      </c>
      <c r="K31" s="12">
        <f t="shared" si="2"/>
        <v>14.096185737976782</v>
      </c>
      <c r="L31" s="11">
        <v>56</v>
      </c>
      <c r="M31" s="12">
        <f t="shared" si="3"/>
        <v>9.2868988391376455</v>
      </c>
      <c r="N31" s="11">
        <v>45</v>
      </c>
      <c r="O31" s="12">
        <f t="shared" si="4"/>
        <v>7.4626865671641793</v>
      </c>
      <c r="P31" s="11">
        <v>211</v>
      </c>
      <c r="Q31" s="12">
        <f t="shared" si="5"/>
        <v>34.991708126036485</v>
      </c>
    </row>
    <row r="32" spans="2:17" s="16" customFormat="1" ht="22.5" customHeight="1" x14ac:dyDescent="0.25">
      <c r="B32" s="7" t="s">
        <v>28</v>
      </c>
      <c r="C32" s="1">
        <v>259</v>
      </c>
      <c r="D32" s="2">
        <v>12</v>
      </c>
      <c r="E32" s="3">
        <f t="shared" si="6"/>
        <v>4.6332046332046328</v>
      </c>
      <c r="F32" s="2">
        <v>27</v>
      </c>
      <c r="G32" s="3">
        <f t="shared" si="0"/>
        <v>10.424710424710424</v>
      </c>
      <c r="H32" s="2">
        <v>27</v>
      </c>
      <c r="I32" s="3">
        <f t="shared" si="1"/>
        <v>10.424710424710424</v>
      </c>
      <c r="J32" s="2">
        <v>31</v>
      </c>
      <c r="K32" s="3">
        <f t="shared" si="2"/>
        <v>11.969111969111969</v>
      </c>
      <c r="L32" s="2">
        <v>23</v>
      </c>
      <c r="M32" s="3">
        <f t="shared" si="3"/>
        <v>8.8803088803088794</v>
      </c>
      <c r="N32" s="2">
        <v>30</v>
      </c>
      <c r="O32" s="3">
        <f t="shared" si="4"/>
        <v>11.583011583011583</v>
      </c>
      <c r="P32" s="2">
        <v>109</v>
      </c>
      <c r="Q32" s="3">
        <f t="shared" si="5"/>
        <v>42.084942084942085</v>
      </c>
    </row>
    <row r="33" spans="2:17" s="16" customFormat="1" ht="22.5" customHeight="1" x14ac:dyDescent="0.25">
      <c r="B33" s="7" t="s">
        <v>29</v>
      </c>
      <c r="C33" s="1">
        <v>152</v>
      </c>
      <c r="D33" s="2">
        <v>4</v>
      </c>
      <c r="E33" s="3">
        <f t="shared" si="6"/>
        <v>2.6315789473684212</v>
      </c>
      <c r="F33" s="2">
        <v>12</v>
      </c>
      <c r="G33" s="3">
        <f t="shared" si="0"/>
        <v>7.8947368421052628</v>
      </c>
      <c r="H33" s="2">
        <v>19</v>
      </c>
      <c r="I33" s="3">
        <f t="shared" si="1"/>
        <v>12.5</v>
      </c>
      <c r="J33" s="2">
        <v>18</v>
      </c>
      <c r="K33" s="3">
        <f t="shared" si="2"/>
        <v>11.842105263157896</v>
      </c>
      <c r="L33" s="2">
        <v>14</v>
      </c>
      <c r="M33" s="3">
        <f t="shared" si="3"/>
        <v>9.2105263157894743</v>
      </c>
      <c r="N33" s="2">
        <v>11</v>
      </c>
      <c r="O33" s="3">
        <f t="shared" si="4"/>
        <v>7.2368421052631575</v>
      </c>
      <c r="P33" s="2">
        <v>74</v>
      </c>
      <c r="Q33" s="3">
        <f t="shared" si="5"/>
        <v>48.684210526315788</v>
      </c>
    </row>
    <row r="34" spans="2:17" s="16" customFormat="1" ht="22.5" customHeight="1" x14ac:dyDescent="0.25">
      <c r="B34" s="7" t="s">
        <v>30</v>
      </c>
      <c r="C34" s="1">
        <v>554</v>
      </c>
      <c r="D34" s="2">
        <v>10</v>
      </c>
      <c r="E34" s="3">
        <f t="shared" si="6"/>
        <v>1.8050541516245486</v>
      </c>
      <c r="F34" s="2">
        <v>31</v>
      </c>
      <c r="G34" s="3">
        <f t="shared" si="0"/>
        <v>5.5956678700361007</v>
      </c>
      <c r="H34" s="2">
        <v>62</v>
      </c>
      <c r="I34" s="3">
        <f t="shared" si="1"/>
        <v>11.191335740072201</v>
      </c>
      <c r="J34" s="2">
        <v>75</v>
      </c>
      <c r="K34" s="3">
        <f t="shared" si="2"/>
        <v>13.537906137184116</v>
      </c>
      <c r="L34" s="2">
        <v>67</v>
      </c>
      <c r="M34" s="3">
        <f t="shared" si="3"/>
        <v>12.093862815884476</v>
      </c>
      <c r="N34" s="2">
        <v>63</v>
      </c>
      <c r="O34" s="3">
        <f t="shared" si="4"/>
        <v>11.371841155234657</v>
      </c>
      <c r="P34" s="2">
        <v>246</v>
      </c>
      <c r="Q34" s="3">
        <f t="shared" si="5"/>
        <v>44.404332129963898</v>
      </c>
    </row>
    <row r="35" spans="2:17" s="16" customFormat="1" ht="22.5" customHeight="1" x14ac:dyDescent="0.25">
      <c r="B35" s="7" t="s">
        <v>31</v>
      </c>
      <c r="C35" s="1">
        <v>314</v>
      </c>
      <c r="D35" s="2">
        <v>9</v>
      </c>
      <c r="E35" s="3">
        <f t="shared" si="6"/>
        <v>2.8662420382165603</v>
      </c>
      <c r="F35" s="2">
        <v>30</v>
      </c>
      <c r="G35" s="3">
        <f t="shared" si="0"/>
        <v>9.5541401273885356</v>
      </c>
      <c r="H35" s="2">
        <v>26</v>
      </c>
      <c r="I35" s="3">
        <f t="shared" si="1"/>
        <v>8.2802547770700645</v>
      </c>
      <c r="J35" s="2">
        <v>44</v>
      </c>
      <c r="K35" s="3">
        <f t="shared" si="2"/>
        <v>14.012738853503185</v>
      </c>
      <c r="L35" s="2">
        <v>46</v>
      </c>
      <c r="M35" s="3">
        <f t="shared" si="3"/>
        <v>14.64968152866242</v>
      </c>
      <c r="N35" s="2">
        <v>30</v>
      </c>
      <c r="O35" s="3">
        <f t="shared" si="4"/>
        <v>9.5541401273885356</v>
      </c>
      <c r="P35" s="2">
        <v>129</v>
      </c>
      <c r="Q35" s="3">
        <f t="shared" si="5"/>
        <v>41.082802547770697</v>
      </c>
    </row>
    <row r="36" spans="2:17" s="16" customFormat="1" ht="22.5" customHeight="1" x14ac:dyDescent="0.25">
      <c r="B36" s="7" t="s">
        <v>32</v>
      </c>
      <c r="C36" s="1">
        <v>103</v>
      </c>
      <c r="D36" s="2">
        <v>1</v>
      </c>
      <c r="E36" s="3">
        <f t="shared" si="6"/>
        <v>0.970873786407767</v>
      </c>
      <c r="F36" s="2">
        <v>11</v>
      </c>
      <c r="G36" s="3">
        <f t="shared" si="0"/>
        <v>10.679611650485437</v>
      </c>
      <c r="H36" s="2">
        <v>13</v>
      </c>
      <c r="I36" s="3">
        <f t="shared" si="1"/>
        <v>12.621359223300971</v>
      </c>
      <c r="J36" s="2">
        <v>15</v>
      </c>
      <c r="K36" s="3">
        <f t="shared" si="2"/>
        <v>14.563106796116505</v>
      </c>
      <c r="L36" s="2">
        <v>8</v>
      </c>
      <c r="M36" s="3">
        <f t="shared" si="3"/>
        <v>7.766990291262136</v>
      </c>
      <c r="N36" s="2">
        <v>9</v>
      </c>
      <c r="O36" s="3">
        <f t="shared" si="4"/>
        <v>8.7378640776699026</v>
      </c>
      <c r="P36" s="2">
        <v>46</v>
      </c>
      <c r="Q36" s="3">
        <f t="shared" si="5"/>
        <v>44.660194174757279</v>
      </c>
    </row>
    <row r="37" spans="2:17" s="16" customFormat="1" ht="22.5" customHeight="1" x14ac:dyDescent="0.25">
      <c r="B37" s="7" t="s">
        <v>33</v>
      </c>
      <c r="C37" s="1">
        <v>298</v>
      </c>
      <c r="D37" s="2">
        <v>8</v>
      </c>
      <c r="E37" s="3">
        <f t="shared" si="6"/>
        <v>2.6845637583892619</v>
      </c>
      <c r="F37" s="2">
        <v>18</v>
      </c>
      <c r="G37" s="3">
        <f t="shared" si="0"/>
        <v>6.0402684563758386</v>
      </c>
      <c r="H37" s="2">
        <v>23</v>
      </c>
      <c r="I37" s="3">
        <f t="shared" si="1"/>
        <v>7.7181208053691277</v>
      </c>
      <c r="J37" s="2">
        <v>31</v>
      </c>
      <c r="K37" s="3">
        <f t="shared" si="2"/>
        <v>10.40268456375839</v>
      </c>
      <c r="L37" s="2">
        <v>28</v>
      </c>
      <c r="M37" s="3">
        <f t="shared" si="3"/>
        <v>9.3959731543624159</v>
      </c>
      <c r="N37" s="2">
        <v>30</v>
      </c>
      <c r="O37" s="3">
        <f t="shared" si="4"/>
        <v>10.067114093959731</v>
      </c>
      <c r="P37" s="2">
        <v>160</v>
      </c>
      <c r="Q37" s="3">
        <f t="shared" si="5"/>
        <v>53.691275167785236</v>
      </c>
    </row>
    <row r="38" spans="2:17" s="16" customFormat="1" ht="22.5" customHeight="1" x14ac:dyDescent="0.25">
      <c r="B38" s="7" t="s">
        <v>34</v>
      </c>
      <c r="C38" s="1">
        <v>38</v>
      </c>
      <c r="D38" s="2">
        <v>1</v>
      </c>
      <c r="E38" s="3">
        <f t="shared" si="6"/>
        <v>2.6315789473684212</v>
      </c>
      <c r="F38" s="2">
        <v>2</v>
      </c>
      <c r="G38" s="3">
        <f t="shared" si="0"/>
        <v>5.2631578947368425</v>
      </c>
      <c r="H38" s="2">
        <v>2</v>
      </c>
      <c r="I38" s="3">
        <f t="shared" si="1"/>
        <v>5.2631578947368425</v>
      </c>
      <c r="J38" s="2">
        <v>5</v>
      </c>
      <c r="K38" s="3">
        <f t="shared" si="2"/>
        <v>13.157894736842104</v>
      </c>
      <c r="L38" s="2">
        <v>6</v>
      </c>
      <c r="M38" s="3">
        <f t="shared" si="3"/>
        <v>15.789473684210526</v>
      </c>
      <c r="N38" s="2">
        <v>2</v>
      </c>
      <c r="O38" s="3">
        <f t="shared" si="4"/>
        <v>5.2631578947368425</v>
      </c>
      <c r="P38" s="2">
        <v>20</v>
      </c>
      <c r="Q38" s="3">
        <f t="shared" si="5"/>
        <v>52.631578947368418</v>
      </c>
    </row>
    <row r="39" spans="2:17" s="16" customFormat="1" ht="22.5" customHeight="1" x14ac:dyDescent="0.25">
      <c r="B39" s="7" t="s">
        <v>35</v>
      </c>
      <c r="C39" s="1">
        <v>862</v>
      </c>
      <c r="D39" s="2">
        <v>24</v>
      </c>
      <c r="E39" s="3">
        <f t="shared" si="6"/>
        <v>2.7842227378190256</v>
      </c>
      <c r="F39" s="2">
        <v>57</v>
      </c>
      <c r="G39" s="3">
        <f t="shared" si="0"/>
        <v>6.6125290023201853</v>
      </c>
      <c r="H39" s="2">
        <v>87</v>
      </c>
      <c r="I39" s="3">
        <f t="shared" si="1"/>
        <v>10.092807424593968</v>
      </c>
      <c r="J39" s="2">
        <v>117</v>
      </c>
      <c r="K39" s="3">
        <f t="shared" si="2"/>
        <v>13.57308584686775</v>
      </c>
      <c r="L39" s="2">
        <v>136</v>
      </c>
      <c r="M39" s="3">
        <f t="shared" si="3"/>
        <v>15.777262180974478</v>
      </c>
      <c r="N39" s="2">
        <v>79</v>
      </c>
      <c r="O39" s="3">
        <f t="shared" si="4"/>
        <v>9.1647331786542932</v>
      </c>
      <c r="P39" s="2">
        <v>362</v>
      </c>
      <c r="Q39" s="3">
        <f t="shared" si="5"/>
        <v>41.995359628770302</v>
      </c>
    </row>
    <row r="40" spans="2:17" s="16" customFormat="1" ht="22.5" customHeight="1" x14ac:dyDescent="0.25">
      <c r="B40" s="7" t="s">
        <v>36</v>
      </c>
      <c r="C40" s="1">
        <v>191</v>
      </c>
      <c r="D40" s="2">
        <v>5</v>
      </c>
      <c r="E40" s="3">
        <f t="shared" si="6"/>
        <v>2.6178010471204187</v>
      </c>
      <c r="F40" s="2">
        <v>9</v>
      </c>
      <c r="G40" s="3">
        <f t="shared" si="0"/>
        <v>4.7120418848167542</v>
      </c>
      <c r="H40" s="2">
        <v>12</v>
      </c>
      <c r="I40" s="3">
        <f t="shared" si="1"/>
        <v>6.2827225130890056</v>
      </c>
      <c r="J40" s="2">
        <v>21</v>
      </c>
      <c r="K40" s="3">
        <f t="shared" si="2"/>
        <v>10.99476439790576</v>
      </c>
      <c r="L40" s="2">
        <v>16</v>
      </c>
      <c r="M40" s="3">
        <f t="shared" si="3"/>
        <v>8.3769633507853403</v>
      </c>
      <c r="N40" s="2">
        <v>19</v>
      </c>
      <c r="O40" s="3">
        <f t="shared" si="4"/>
        <v>9.9476439790575917</v>
      </c>
      <c r="P40" s="2">
        <v>109</v>
      </c>
      <c r="Q40" s="3">
        <f t="shared" si="5"/>
        <v>57.068062827225134</v>
      </c>
    </row>
    <row r="41" spans="2:17" s="16" customFormat="1" ht="22.5" customHeight="1" x14ac:dyDescent="0.25">
      <c r="B41" s="10" t="s">
        <v>37</v>
      </c>
      <c r="C41" s="11">
        <v>2771</v>
      </c>
      <c r="D41" s="11">
        <v>74</v>
      </c>
      <c r="E41" s="12">
        <f t="shared" si="6"/>
        <v>2.6705160591844099</v>
      </c>
      <c r="F41" s="11">
        <v>197</v>
      </c>
      <c r="G41" s="12">
        <f t="shared" si="0"/>
        <v>7.1093468062071459</v>
      </c>
      <c r="H41" s="11">
        <v>271</v>
      </c>
      <c r="I41" s="12">
        <f t="shared" si="1"/>
        <v>9.7798628653915554</v>
      </c>
      <c r="J41" s="11">
        <v>357</v>
      </c>
      <c r="K41" s="12">
        <f t="shared" si="2"/>
        <v>12.883435582822086</v>
      </c>
      <c r="L41" s="11">
        <v>344</v>
      </c>
      <c r="M41" s="12">
        <f t="shared" si="3"/>
        <v>12.414290869722121</v>
      </c>
      <c r="N41" s="11">
        <v>273</v>
      </c>
      <c r="O41" s="12">
        <f t="shared" si="4"/>
        <v>9.8520389750992425</v>
      </c>
      <c r="P41" s="11">
        <v>1255</v>
      </c>
      <c r="Q41" s="12">
        <f t="shared" si="5"/>
        <v>45.290508841573441</v>
      </c>
    </row>
    <row r="42" spans="2:17" s="16" customFormat="1" ht="22.5" customHeight="1" x14ac:dyDescent="0.25">
      <c r="B42" s="7" t="s">
        <v>38</v>
      </c>
      <c r="C42" s="1">
        <v>45</v>
      </c>
      <c r="D42" s="2">
        <v>2</v>
      </c>
      <c r="E42" s="3">
        <f t="shared" si="6"/>
        <v>4.4444444444444446</v>
      </c>
      <c r="F42" s="2">
        <v>7</v>
      </c>
      <c r="G42" s="3">
        <f t="shared" si="0"/>
        <v>15.555555555555555</v>
      </c>
      <c r="H42" s="2">
        <v>4</v>
      </c>
      <c r="I42" s="3">
        <f t="shared" si="1"/>
        <v>8.8888888888888893</v>
      </c>
      <c r="J42" s="2">
        <v>10</v>
      </c>
      <c r="K42" s="3">
        <f t="shared" si="2"/>
        <v>22.222222222222221</v>
      </c>
      <c r="L42" s="2">
        <v>8</v>
      </c>
      <c r="M42" s="3">
        <f t="shared" si="3"/>
        <v>17.777777777777779</v>
      </c>
      <c r="N42" s="2">
        <v>4</v>
      </c>
      <c r="O42" s="3">
        <f t="shared" si="4"/>
        <v>8.8888888888888893</v>
      </c>
      <c r="P42" s="2">
        <v>10</v>
      </c>
      <c r="Q42" s="3">
        <f t="shared" si="5"/>
        <v>22.222222222222221</v>
      </c>
    </row>
    <row r="43" spans="2:17" s="16" customFormat="1" ht="22.5" customHeight="1" x14ac:dyDescent="0.25">
      <c r="B43" s="7" t="s">
        <v>39</v>
      </c>
      <c r="C43" s="1">
        <v>7</v>
      </c>
      <c r="D43" s="8"/>
      <c r="E43" s="9"/>
      <c r="F43" s="2">
        <v>1</v>
      </c>
      <c r="G43" s="3">
        <f t="shared" si="0"/>
        <v>14.285714285714286</v>
      </c>
      <c r="H43" s="2">
        <v>3</v>
      </c>
      <c r="I43" s="3">
        <f t="shared" si="1"/>
        <v>42.857142857142854</v>
      </c>
      <c r="J43" s="8">
        <v>2</v>
      </c>
      <c r="K43" s="9">
        <f t="shared" si="2"/>
        <v>28.571428571428573</v>
      </c>
      <c r="L43" s="2">
        <v>1</v>
      </c>
      <c r="M43" s="3">
        <f t="shared" si="3"/>
        <v>14.285714285714286</v>
      </c>
      <c r="N43" s="8"/>
      <c r="O43" s="9"/>
      <c r="P43" s="8"/>
      <c r="Q43" s="9"/>
    </row>
    <row r="44" spans="2:17" s="16" customFormat="1" ht="22.5" customHeight="1" x14ac:dyDescent="0.25">
      <c r="B44" s="7" t="s">
        <v>40</v>
      </c>
      <c r="C44" s="1">
        <v>6</v>
      </c>
      <c r="D44" s="8"/>
      <c r="E44" s="9"/>
      <c r="F44" s="2">
        <v>3</v>
      </c>
      <c r="G44" s="3">
        <f t="shared" si="0"/>
        <v>50</v>
      </c>
      <c r="H44" s="8"/>
      <c r="I44" s="9"/>
      <c r="J44" s="2">
        <v>1</v>
      </c>
      <c r="K44" s="3">
        <f t="shared" si="2"/>
        <v>16.666666666666668</v>
      </c>
      <c r="L44" s="8"/>
      <c r="M44" s="9"/>
      <c r="N44" s="8"/>
      <c r="O44" s="9"/>
      <c r="P44" s="2">
        <v>2</v>
      </c>
      <c r="Q44" s="3">
        <f t="shared" si="5"/>
        <v>33.333333333333336</v>
      </c>
    </row>
    <row r="45" spans="2:17" s="16" customFormat="1" ht="22.5" customHeight="1" x14ac:dyDescent="0.25">
      <c r="B45" s="7" t="s">
        <v>41</v>
      </c>
      <c r="C45" s="1">
        <v>5</v>
      </c>
      <c r="D45" s="8"/>
      <c r="E45" s="9"/>
      <c r="F45" s="2">
        <v>1</v>
      </c>
      <c r="G45" s="3">
        <f t="shared" si="0"/>
        <v>20</v>
      </c>
      <c r="H45" s="2">
        <v>1</v>
      </c>
      <c r="I45" s="3">
        <f t="shared" si="1"/>
        <v>20</v>
      </c>
      <c r="J45" s="2">
        <v>0</v>
      </c>
      <c r="K45" s="3">
        <f t="shared" si="2"/>
        <v>0</v>
      </c>
      <c r="L45" s="8"/>
      <c r="M45" s="9"/>
      <c r="N45" s="2">
        <v>1</v>
      </c>
      <c r="O45" s="3">
        <f t="shared" si="4"/>
        <v>20</v>
      </c>
      <c r="P45" s="2">
        <v>2</v>
      </c>
      <c r="Q45" s="3">
        <f t="shared" si="5"/>
        <v>40</v>
      </c>
    </row>
    <row r="46" spans="2:17" s="16" customFormat="1" ht="22.5" customHeight="1" x14ac:dyDescent="0.25">
      <c r="B46" s="10" t="s">
        <v>42</v>
      </c>
      <c r="C46" s="11">
        <v>63</v>
      </c>
      <c r="D46" s="11">
        <v>2</v>
      </c>
      <c r="E46" s="12">
        <f t="shared" si="6"/>
        <v>3.1746031746031744</v>
      </c>
      <c r="F46" s="11">
        <v>12</v>
      </c>
      <c r="G46" s="12">
        <f t="shared" si="0"/>
        <v>19.047619047619047</v>
      </c>
      <c r="H46" s="11">
        <v>8</v>
      </c>
      <c r="I46" s="12">
        <f t="shared" si="1"/>
        <v>12.698412698412698</v>
      </c>
      <c r="J46" s="11">
        <v>13</v>
      </c>
      <c r="K46" s="12">
        <f t="shared" si="2"/>
        <v>20.634920634920636</v>
      </c>
      <c r="L46" s="11">
        <v>9</v>
      </c>
      <c r="M46" s="12">
        <f t="shared" si="3"/>
        <v>14.285714285714286</v>
      </c>
      <c r="N46" s="11">
        <v>5</v>
      </c>
      <c r="O46" s="12">
        <f t="shared" si="4"/>
        <v>7.9365079365079367</v>
      </c>
      <c r="P46" s="11">
        <v>14</v>
      </c>
      <c r="Q46" s="12">
        <f t="shared" si="5"/>
        <v>22.222222222222221</v>
      </c>
    </row>
    <row r="47" spans="2:17" s="16" customFormat="1" ht="22.5" customHeight="1" x14ac:dyDescent="0.25">
      <c r="B47" s="15" t="s">
        <v>43</v>
      </c>
      <c r="C47" s="4">
        <v>61</v>
      </c>
      <c r="D47" s="5">
        <v>2</v>
      </c>
      <c r="E47" s="6">
        <f t="shared" si="6"/>
        <v>3.278688524590164</v>
      </c>
      <c r="F47" s="5">
        <v>7</v>
      </c>
      <c r="G47" s="6">
        <f t="shared" si="0"/>
        <v>11.475409836065573</v>
      </c>
      <c r="H47" s="5">
        <v>8</v>
      </c>
      <c r="I47" s="6">
        <f t="shared" si="1"/>
        <v>13.114754098360656</v>
      </c>
      <c r="J47" s="5">
        <v>7</v>
      </c>
      <c r="K47" s="6">
        <f t="shared" si="2"/>
        <v>11.475409836065573</v>
      </c>
      <c r="L47" s="5">
        <v>5</v>
      </c>
      <c r="M47" s="6">
        <f t="shared" si="3"/>
        <v>8.1967213114754092</v>
      </c>
      <c r="N47" s="5">
        <v>6</v>
      </c>
      <c r="O47" s="6">
        <f t="shared" si="4"/>
        <v>9.8360655737704921</v>
      </c>
      <c r="P47" s="5">
        <v>26</v>
      </c>
      <c r="Q47" s="6">
        <f t="shared" si="5"/>
        <v>42.622950819672134</v>
      </c>
    </row>
    <row r="48" spans="2:17" s="16" customFormat="1" ht="22.5" customHeight="1" x14ac:dyDescent="0.25">
      <c r="B48" s="7" t="s">
        <v>44</v>
      </c>
      <c r="C48" s="1">
        <v>44</v>
      </c>
      <c r="D48" s="2">
        <v>1</v>
      </c>
      <c r="E48" s="3">
        <f t="shared" si="6"/>
        <v>2.2727272727272729</v>
      </c>
      <c r="F48" s="2">
        <v>8</v>
      </c>
      <c r="G48" s="3">
        <f t="shared" si="0"/>
        <v>18.181818181818183</v>
      </c>
      <c r="H48" s="2">
        <v>6</v>
      </c>
      <c r="I48" s="3">
        <f t="shared" si="1"/>
        <v>13.636363636363637</v>
      </c>
      <c r="J48" s="2">
        <v>5</v>
      </c>
      <c r="K48" s="3">
        <f t="shared" si="2"/>
        <v>11.363636363636363</v>
      </c>
      <c r="L48" s="2">
        <v>5</v>
      </c>
      <c r="M48" s="3">
        <f t="shared" si="3"/>
        <v>11.363636363636363</v>
      </c>
      <c r="N48" s="2">
        <v>1</v>
      </c>
      <c r="O48" s="3">
        <f t="shared" si="4"/>
        <v>2.2727272727272729</v>
      </c>
      <c r="P48" s="2">
        <v>18</v>
      </c>
      <c r="Q48" s="3">
        <f t="shared" si="5"/>
        <v>40.909090909090907</v>
      </c>
    </row>
    <row r="49" spans="2:17" s="16" customFormat="1" ht="22.5" customHeight="1" x14ac:dyDescent="0.25">
      <c r="B49" s="10" t="s">
        <v>45</v>
      </c>
      <c r="C49" s="11">
        <v>105</v>
      </c>
      <c r="D49" s="11">
        <v>3</v>
      </c>
      <c r="E49" s="12">
        <f t="shared" si="6"/>
        <v>2.8571428571428572</v>
      </c>
      <c r="F49" s="11">
        <v>15</v>
      </c>
      <c r="G49" s="12">
        <f t="shared" si="0"/>
        <v>14.285714285714286</v>
      </c>
      <c r="H49" s="11">
        <v>14</v>
      </c>
      <c r="I49" s="12">
        <f t="shared" si="1"/>
        <v>13.333333333333334</v>
      </c>
      <c r="J49" s="11">
        <v>12</v>
      </c>
      <c r="K49" s="12">
        <f t="shared" si="2"/>
        <v>11.428571428571429</v>
      </c>
      <c r="L49" s="11">
        <v>10</v>
      </c>
      <c r="M49" s="12">
        <f t="shared" si="3"/>
        <v>9.5238095238095237</v>
      </c>
      <c r="N49" s="11">
        <v>7</v>
      </c>
      <c r="O49" s="12">
        <f t="shared" si="4"/>
        <v>6.666666666666667</v>
      </c>
      <c r="P49" s="11">
        <v>44</v>
      </c>
      <c r="Q49" s="12">
        <f t="shared" si="5"/>
        <v>41.904761904761905</v>
      </c>
    </row>
    <row r="50" spans="2:17" s="16" customFormat="1" ht="22.5" customHeight="1" x14ac:dyDescent="0.25">
      <c r="B50" s="7" t="s">
        <v>46</v>
      </c>
      <c r="C50" s="1">
        <v>14</v>
      </c>
      <c r="D50" s="2">
        <v>1</v>
      </c>
      <c r="E50" s="3">
        <f t="shared" si="6"/>
        <v>7.1428571428571432</v>
      </c>
      <c r="F50" s="2">
        <v>1</v>
      </c>
      <c r="G50" s="3">
        <f t="shared" si="0"/>
        <v>7.1428571428571432</v>
      </c>
      <c r="H50" s="2">
        <v>6</v>
      </c>
      <c r="I50" s="3">
        <f t="shared" si="1"/>
        <v>42.857142857142854</v>
      </c>
      <c r="J50" s="2">
        <v>2</v>
      </c>
      <c r="K50" s="3">
        <f t="shared" si="2"/>
        <v>14.285714285714286</v>
      </c>
      <c r="L50" s="2">
        <v>2</v>
      </c>
      <c r="M50" s="3">
        <f t="shared" si="3"/>
        <v>14.285714285714286</v>
      </c>
      <c r="N50" s="8"/>
      <c r="O50" s="9"/>
      <c r="P50" s="2">
        <v>2</v>
      </c>
      <c r="Q50" s="3">
        <f t="shared" si="5"/>
        <v>14.285714285714286</v>
      </c>
    </row>
    <row r="51" spans="2:17" s="16" customFormat="1" ht="22.5" customHeight="1" x14ac:dyDescent="0.25">
      <c r="B51" s="7" t="s">
        <v>47</v>
      </c>
      <c r="C51" s="1">
        <v>5</v>
      </c>
      <c r="D51" s="8"/>
      <c r="E51" s="9"/>
      <c r="F51" s="8"/>
      <c r="G51" s="9"/>
      <c r="H51" s="8"/>
      <c r="I51" s="9"/>
      <c r="J51" s="8"/>
      <c r="K51" s="9"/>
      <c r="L51" s="2">
        <v>1</v>
      </c>
      <c r="M51" s="3">
        <f t="shared" si="3"/>
        <v>20</v>
      </c>
      <c r="N51" s="8"/>
      <c r="O51" s="9"/>
      <c r="P51" s="2">
        <v>4</v>
      </c>
      <c r="Q51" s="3">
        <f t="shared" si="5"/>
        <v>80</v>
      </c>
    </row>
    <row r="52" spans="2:17" s="16" customFormat="1" ht="22.5" customHeight="1" x14ac:dyDescent="0.25">
      <c r="B52" s="7" t="s">
        <v>48</v>
      </c>
      <c r="C52" s="1">
        <v>20</v>
      </c>
      <c r="D52" s="2">
        <v>1</v>
      </c>
      <c r="E52" s="3">
        <f t="shared" si="6"/>
        <v>5</v>
      </c>
      <c r="F52" s="2">
        <v>3</v>
      </c>
      <c r="G52" s="3">
        <f t="shared" si="0"/>
        <v>15</v>
      </c>
      <c r="H52" s="2">
        <v>3</v>
      </c>
      <c r="I52" s="3">
        <f t="shared" si="1"/>
        <v>15</v>
      </c>
      <c r="J52" s="2">
        <v>4</v>
      </c>
      <c r="K52" s="3">
        <f t="shared" si="2"/>
        <v>20</v>
      </c>
      <c r="L52" s="2">
        <v>2</v>
      </c>
      <c r="M52" s="3">
        <f t="shared" si="3"/>
        <v>10</v>
      </c>
      <c r="N52" s="8"/>
      <c r="O52" s="9"/>
      <c r="P52" s="2">
        <v>7</v>
      </c>
      <c r="Q52" s="3">
        <f t="shared" si="5"/>
        <v>35</v>
      </c>
    </row>
    <row r="53" spans="2:17" s="16" customFormat="1" ht="22.5" customHeight="1" x14ac:dyDescent="0.25">
      <c r="B53" s="7" t="s">
        <v>49</v>
      </c>
      <c r="C53" s="1">
        <v>13</v>
      </c>
      <c r="D53" s="2">
        <v>0</v>
      </c>
      <c r="E53" s="3">
        <f t="shared" si="6"/>
        <v>0</v>
      </c>
      <c r="F53" s="2">
        <v>2</v>
      </c>
      <c r="G53" s="3">
        <f t="shared" si="0"/>
        <v>15.384615384615385</v>
      </c>
      <c r="H53" s="2">
        <v>3</v>
      </c>
      <c r="I53" s="3">
        <f t="shared" si="1"/>
        <v>23.076923076923077</v>
      </c>
      <c r="J53" s="2">
        <v>5</v>
      </c>
      <c r="K53" s="3">
        <f t="shared" si="2"/>
        <v>38.46153846153846</v>
      </c>
      <c r="L53" s="2">
        <v>1</v>
      </c>
      <c r="M53" s="3">
        <f t="shared" si="3"/>
        <v>7.6923076923076925</v>
      </c>
      <c r="N53" s="8">
        <v>1</v>
      </c>
      <c r="O53" s="9">
        <f t="shared" si="4"/>
        <v>7.6923076923076925</v>
      </c>
      <c r="P53" s="2">
        <v>1</v>
      </c>
      <c r="Q53" s="3">
        <f t="shared" si="5"/>
        <v>7.6923076923076925</v>
      </c>
    </row>
    <row r="54" spans="2:17" s="16" customFormat="1" ht="22.5" customHeight="1" x14ac:dyDescent="0.25">
      <c r="B54" s="10" t="s">
        <v>50</v>
      </c>
      <c r="C54" s="11">
        <v>52</v>
      </c>
      <c r="D54" s="11">
        <v>2</v>
      </c>
      <c r="E54" s="12">
        <f t="shared" si="6"/>
        <v>3.8461538461538463</v>
      </c>
      <c r="F54" s="11">
        <v>6</v>
      </c>
      <c r="G54" s="12">
        <f t="shared" si="0"/>
        <v>11.538461538461538</v>
      </c>
      <c r="H54" s="11">
        <v>12</v>
      </c>
      <c r="I54" s="12">
        <f t="shared" si="1"/>
        <v>23.076923076923077</v>
      </c>
      <c r="J54" s="11">
        <v>11</v>
      </c>
      <c r="K54" s="12">
        <f t="shared" si="2"/>
        <v>21.153846153846153</v>
      </c>
      <c r="L54" s="11">
        <v>6</v>
      </c>
      <c r="M54" s="12">
        <f t="shared" si="3"/>
        <v>11.538461538461538</v>
      </c>
      <c r="N54" s="13">
        <v>1</v>
      </c>
      <c r="O54" s="14">
        <f t="shared" si="4"/>
        <v>1.9230769230769231</v>
      </c>
      <c r="P54" s="11">
        <v>14</v>
      </c>
      <c r="Q54" s="12">
        <f t="shared" si="5"/>
        <v>26.923076923076923</v>
      </c>
    </row>
    <row r="55" spans="2:17" s="16" customFormat="1" ht="22.5" customHeight="1" x14ac:dyDescent="0.25">
      <c r="B55" s="10" t="s">
        <v>51</v>
      </c>
      <c r="C55" s="11">
        <v>8698</v>
      </c>
      <c r="D55" s="11">
        <v>275</v>
      </c>
      <c r="E55" s="12">
        <f t="shared" si="6"/>
        <v>3.1616463554840193</v>
      </c>
      <c r="F55" s="11">
        <v>993</v>
      </c>
      <c r="G55" s="12">
        <f t="shared" si="0"/>
        <v>11.416417567256842</v>
      </c>
      <c r="H55" s="11">
        <v>1043</v>
      </c>
      <c r="I55" s="12">
        <f t="shared" si="1"/>
        <v>11.991262359163025</v>
      </c>
      <c r="J55" s="11">
        <v>1085</v>
      </c>
      <c r="K55" s="12">
        <f t="shared" si="2"/>
        <v>12.474131984364222</v>
      </c>
      <c r="L55" s="11">
        <v>882</v>
      </c>
      <c r="M55" s="12">
        <f t="shared" si="3"/>
        <v>10.140262129225109</v>
      </c>
      <c r="N55" s="11">
        <v>767</v>
      </c>
      <c r="O55" s="12">
        <f t="shared" si="4"/>
        <v>8.8181191078408823</v>
      </c>
      <c r="P55" s="11">
        <v>3653</v>
      </c>
      <c r="Q55" s="12">
        <f t="shared" si="5"/>
        <v>41.998160496665903</v>
      </c>
    </row>
    <row r="56" spans="2:17" s="16" customFormat="1" ht="22.5" customHeight="1" x14ac:dyDescent="0.25">
      <c r="B56" s="10" t="s">
        <v>52</v>
      </c>
      <c r="C56" s="11">
        <v>42</v>
      </c>
      <c r="D56" s="11">
        <v>0</v>
      </c>
      <c r="E56" s="12">
        <f t="shared" si="6"/>
        <v>0</v>
      </c>
      <c r="F56" s="11">
        <v>5</v>
      </c>
      <c r="G56" s="12">
        <f t="shared" si="0"/>
        <v>11.904761904761905</v>
      </c>
      <c r="H56" s="11">
        <v>6</v>
      </c>
      <c r="I56" s="12">
        <f t="shared" si="1"/>
        <v>14.285714285714286</v>
      </c>
      <c r="J56" s="11">
        <v>8</v>
      </c>
      <c r="K56" s="12">
        <f t="shared" si="2"/>
        <v>19.047619047619047</v>
      </c>
      <c r="L56" s="11">
        <v>8</v>
      </c>
      <c r="M56" s="12">
        <f t="shared" si="3"/>
        <v>19.047619047619047</v>
      </c>
      <c r="N56" s="11">
        <v>1</v>
      </c>
      <c r="O56" s="12">
        <f t="shared" si="4"/>
        <v>2.3809523809523809</v>
      </c>
      <c r="P56" s="11">
        <v>14</v>
      </c>
      <c r="Q56" s="12">
        <f t="shared" si="5"/>
        <v>33.333333333333336</v>
      </c>
    </row>
    <row r="57" spans="2:17" s="16" customFormat="1" ht="22.5" customHeight="1" x14ac:dyDescent="0.25">
      <c r="B57" s="10" t="s">
        <v>53</v>
      </c>
      <c r="C57" s="11">
        <v>14</v>
      </c>
      <c r="D57" s="11">
        <v>1</v>
      </c>
      <c r="E57" s="12">
        <f t="shared" si="6"/>
        <v>7.1428571428571432</v>
      </c>
      <c r="F57" s="11">
        <v>2</v>
      </c>
      <c r="G57" s="12">
        <f t="shared" si="0"/>
        <v>14.285714285714286</v>
      </c>
      <c r="H57" s="11">
        <v>1</v>
      </c>
      <c r="I57" s="12">
        <f t="shared" si="1"/>
        <v>7.1428571428571432</v>
      </c>
      <c r="J57" s="11">
        <v>0</v>
      </c>
      <c r="K57" s="12">
        <f t="shared" si="2"/>
        <v>0</v>
      </c>
      <c r="L57" s="11">
        <v>2</v>
      </c>
      <c r="M57" s="12">
        <f t="shared" si="3"/>
        <v>14.285714285714286</v>
      </c>
      <c r="N57" s="13"/>
      <c r="O57" s="14"/>
      <c r="P57" s="11">
        <v>8</v>
      </c>
      <c r="Q57" s="12">
        <f t="shared" si="5"/>
        <v>57.142857142857146</v>
      </c>
    </row>
    <row r="58" spans="2:17" s="16" customFormat="1" ht="22.5" customHeight="1" x14ac:dyDescent="0.25">
      <c r="B58" s="7" t="s">
        <v>54</v>
      </c>
      <c r="C58" s="1">
        <v>7</v>
      </c>
      <c r="D58" s="8"/>
      <c r="E58" s="9"/>
      <c r="F58" s="8"/>
      <c r="G58" s="9"/>
      <c r="H58" s="2">
        <v>2</v>
      </c>
      <c r="I58" s="3">
        <f t="shared" si="1"/>
        <v>28.571428571428573</v>
      </c>
      <c r="J58" s="2">
        <v>2</v>
      </c>
      <c r="K58" s="3">
        <f t="shared" si="2"/>
        <v>28.571428571428573</v>
      </c>
      <c r="L58" s="2">
        <v>1</v>
      </c>
      <c r="M58" s="3">
        <f t="shared" si="3"/>
        <v>14.285714285714286</v>
      </c>
      <c r="N58" s="2">
        <v>1</v>
      </c>
      <c r="O58" s="3">
        <f t="shared" si="4"/>
        <v>14.285714285714286</v>
      </c>
      <c r="P58" s="2">
        <v>1</v>
      </c>
      <c r="Q58" s="3">
        <f t="shared" si="5"/>
        <v>14.285714285714286</v>
      </c>
    </row>
    <row r="59" spans="2:17" s="16" customFormat="1" ht="22.5" customHeight="1" x14ac:dyDescent="0.25">
      <c r="B59" s="7" t="s">
        <v>55</v>
      </c>
      <c r="C59" s="1">
        <v>7</v>
      </c>
      <c r="D59" s="8"/>
      <c r="E59" s="9"/>
      <c r="F59" s="8"/>
      <c r="G59" s="9"/>
      <c r="H59" s="2">
        <v>4</v>
      </c>
      <c r="I59" s="3">
        <f t="shared" si="1"/>
        <v>57.142857142857146</v>
      </c>
      <c r="J59" s="2">
        <v>2</v>
      </c>
      <c r="K59" s="3">
        <f t="shared" si="2"/>
        <v>28.571428571428573</v>
      </c>
      <c r="L59" s="8"/>
      <c r="M59" s="9"/>
      <c r="N59" s="8"/>
      <c r="O59" s="9"/>
      <c r="P59" s="2">
        <v>1</v>
      </c>
      <c r="Q59" s="3">
        <f t="shared" si="5"/>
        <v>14.285714285714286</v>
      </c>
    </row>
    <row r="60" spans="2:17" s="16" customFormat="1" ht="22.5" customHeight="1" x14ac:dyDescent="0.25">
      <c r="B60" s="15" t="s">
        <v>56</v>
      </c>
      <c r="C60" s="4">
        <v>22</v>
      </c>
      <c r="D60" s="8"/>
      <c r="E60" s="9"/>
      <c r="F60" s="5">
        <v>4</v>
      </c>
      <c r="G60" s="6">
        <f t="shared" si="0"/>
        <v>18.181818181818183</v>
      </c>
      <c r="H60" s="5">
        <v>7</v>
      </c>
      <c r="I60" s="6">
        <f t="shared" si="1"/>
        <v>31.818181818181817</v>
      </c>
      <c r="J60" s="5">
        <v>3</v>
      </c>
      <c r="K60" s="6">
        <f t="shared" si="2"/>
        <v>13.636363636363637</v>
      </c>
      <c r="L60" s="5">
        <v>2</v>
      </c>
      <c r="M60" s="6">
        <f t="shared" si="3"/>
        <v>9.0909090909090917</v>
      </c>
      <c r="N60" s="5">
        <v>1</v>
      </c>
      <c r="O60" s="6">
        <f t="shared" si="4"/>
        <v>4.5454545454545459</v>
      </c>
      <c r="P60" s="5">
        <v>5</v>
      </c>
      <c r="Q60" s="6">
        <f t="shared" si="5"/>
        <v>22.727272727272727</v>
      </c>
    </row>
    <row r="61" spans="2:17" s="16" customFormat="1" ht="22.5" customHeight="1" x14ac:dyDescent="0.25">
      <c r="B61" s="10" t="s">
        <v>57</v>
      </c>
      <c r="C61" s="11">
        <v>36</v>
      </c>
      <c r="D61" s="13"/>
      <c r="E61" s="14"/>
      <c r="F61" s="11">
        <v>4</v>
      </c>
      <c r="G61" s="12">
        <f t="shared" si="0"/>
        <v>11.111111111111111</v>
      </c>
      <c r="H61" s="11">
        <v>13</v>
      </c>
      <c r="I61" s="12">
        <f t="shared" si="1"/>
        <v>36.111111111111114</v>
      </c>
      <c r="J61" s="11">
        <v>7</v>
      </c>
      <c r="K61" s="12">
        <f t="shared" si="2"/>
        <v>19.444444444444443</v>
      </c>
      <c r="L61" s="11">
        <v>3</v>
      </c>
      <c r="M61" s="12">
        <f t="shared" si="3"/>
        <v>8.3333333333333339</v>
      </c>
      <c r="N61" s="11">
        <v>2</v>
      </c>
      <c r="O61" s="12">
        <f t="shared" si="4"/>
        <v>5.5555555555555554</v>
      </c>
      <c r="P61" s="11">
        <v>7</v>
      </c>
      <c r="Q61" s="12">
        <f t="shared" si="5"/>
        <v>19.444444444444443</v>
      </c>
    </row>
    <row r="62" spans="2:17" s="16" customFormat="1" ht="22.5" customHeight="1" x14ac:dyDescent="0.25">
      <c r="B62" s="10" t="s">
        <v>58</v>
      </c>
      <c r="C62" s="11">
        <v>6</v>
      </c>
      <c r="D62" s="13"/>
      <c r="E62" s="14"/>
      <c r="F62" s="11">
        <v>2</v>
      </c>
      <c r="G62" s="12">
        <f t="shared" si="0"/>
        <v>33.333333333333336</v>
      </c>
      <c r="H62" s="11">
        <v>2</v>
      </c>
      <c r="I62" s="12">
        <f t="shared" si="1"/>
        <v>33.333333333333336</v>
      </c>
      <c r="J62" s="13"/>
      <c r="K62" s="14"/>
      <c r="L62" s="11">
        <v>1</v>
      </c>
      <c r="M62" s="12">
        <f t="shared" si="3"/>
        <v>16.666666666666668</v>
      </c>
      <c r="N62" s="13"/>
      <c r="O62" s="14"/>
      <c r="P62" s="11">
        <v>1</v>
      </c>
      <c r="Q62" s="12">
        <f t="shared" si="5"/>
        <v>16.666666666666668</v>
      </c>
    </row>
    <row r="63" spans="2:17" s="16" customFormat="1" ht="22.5" customHeight="1" x14ac:dyDescent="0.25">
      <c r="B63" s="7" t="s">
        <v>59</v>
      </c>
      <c r="C63" s="1">
        <v>91</v>
      </c>
      <c r="D63" s="2">
        <v>3</v>
      </c>
      <c r="E63" s="3">
        <f t="shared" si="6"/>
        <v>3.2967032967032965</v>
      </c>
      <c r="F63" s="2">
        <v>13</v>
      </c>
      <c r="G63" s="3">
        <f t="shared" si="0"/>
        <v>14.285714285714286</v>
      </c>
      <c r="H63" s="2">
        <v>7</v>
      </c>
      <c r="I63" s="3">
        <f t="shared" si="1"/>
        <v>7.6923076923076925</v>
      </c>
      <c r="J63" s="2">
        <v>14</v>
      </c>
      <c r="K63" s="3">
        <f t="shared" si="2"/>
        <v>15.384615384615385</v>
      </c>
      <c r="L63" s="2">
        <v>9</v>
      </c>
      <c r="M63" s="3">
        <f t="shared" si="3"/>
        <v>9.8901098901098905</v>
      </c>
      <c r="N63" s="2">
        <v>8</v>
      </c>
      <c r="O63" s="3">
        <f t="shared" si="4"/>
        <v>8.791208791208792</v>
      </c>
      <c r="P63" s="2">
        <v>37</v>
      </c>
      <c r="Q63" s="3">
        <f t="shared" si="5"/>
        <v>40.659340659340657</v>
      </c>
    </row>
    <row r="64" spans="2:17" s="16" customFormat="1" ht="22.5" customHeight="1" x14ac:dyDescent="0.25">
      <c r="B64" s="7" t="s">
        <v>60</v>
      </c>
      <c r="C64" s="1">
        <v>12</v>
      </c>
      <c r="D64" s="8"/>
      <c r="E64" s="9"/>
      <c r="F64" s="2">
        <v>0</v>
      </c>
      <c r="G64" s="3">
        <f t="shared" si="0"/>
        <v>0</v>
      </c>
      <c r="H64" s="2">
        <v>4</v>
      </c>
      <c r="I64" s="3">
        <f t="shared" si="1"/>
        <v>33.333333333333336</v>
      </c>
      <c r="J64" s="2">
        <v>3</v>
      </c>
      <c r="K64" s="3">
        <f t="shared" si="2"/>
        <v>25</v>
      </c>
      <c r="L64" s="2">
        <v>1</v>
      </c>
      <c r="M64" s="3">
        <f t="shared" si="3"/>
        <v>8.3333333333333339</v>
      </c>
      <c r="N64" s="2">
        <v>1</v>
      </c>
      <c r="O64" s="3">
        <f t="shared" si="4"/>
        <v>8.3333333333333339</v>
      </c>
      <c r="P64" s="2">
        <v>3</v>
      </c>
      <c r="Q64" s="3">
        <f t="shared" si="5"/>
        <v>25</v>
      </c>
    </row>
    <row r="65" spans="2:17" s="16" customFormat="1" ht="22.5" customHeight="1" x14ac:dyDescent="0.25">
      <c r="B65" s="7" t="s">
        <v>61</v>
      </c>
      <c r="C65" s="1">
        <v>40</v>
      </c>
      <c r="D65" s="2">
        <v>2</v>
      </c>
      <c r="E65" s="3">
        <f t="shared" si="6"/>
        <v>5</v>
      </c>
      <c r="F65" s="2">
        <v>8</v>
      </c>
      <c r="G65" s="3">
        <f t="shared" si="0"/>
        <v>20</v>
      </c>
      <c r="H65" s="2">
        <v>6</v>
      </c>
      <c r="I65" s="3">
        <f t="shared" si="1"/>
        <v>15</v>
      </c>
      <c r="J65" s="2">
        <v>6</v>
      </c>
      <c r="K65" s="3">
        <f t="shared" si="2"/>
        <v>15</v>
      </c>
      <c r="L65" s="2">
        <v>4</v>
      </c>
      <c r="M65" s="3">
        <f t="shared" si="3"/>
        <v>10</v>
      </c>
      <c r="N65" s="2">
        <v>5</v>
      </c>
      <c r="O65" s="3">
        <f t="shared" si="4"/>
        <v>12.5</v>
      </c>
      <c r="P65" s="2">
        <v>9</v>
      </c>
      <c r="Q65" s="3">
        <f t="shared" si="5"/>
        <v>22.5</v>
      </c>
    </row>
    <row r="66" spans="2:17" s="16" customFormat="1" ht="22.5" customHeight="1" x14ac:dyDescent="0.25">
      <c r="B66" s="10" t="s">
        <v>62</v>
      </c>
      <c r="C66" s="11">
        <v>143</v>
      </c>
      <c r="D66" s="11">
        <v>5</v>
      </c>
      <c r="E66" s="12">
        <f t="shared" si="6"/>
        <v>3.4965034965034967</v>
      </c>
      <c r="F66" s="11">
        <v>21</v>
      </c>
      <c r="G66" s="12">
        <f t="shared" si="0"/>
        <v>14.685314685314685</v>
      </c>
      <c r="H66" s="11">
        <v>17</v>
      </c>
      <c r="I66" s="12">
        <f t="shared" si="1"/>
        <v>11.888111888111888</v>
      </c>
      <c r="J66" s="11">
        <v>23</v>
      </c>
      <c r="K66" s="12">
        <f t="shared" si="2"/>
        <v>16.083916083916083</v>
      </c>
      <c r="L66" s="11">
        <v>14</v>
      </c>
      <c r="M66" s="12">
        <f t="shared" si="3"/>
        <v>9.79020979020979</v>
      </c>
      <c r="N66" s="11">
        <v>14</v>
      </c>
      <c r="O66" s="12">
        <f t="shared" si="4"/>
        <v>9.79020979020979</v>
      </c>
      <c r="P66" s="11">
        <v>49</v>
      </c>
      <c r="Q66" s="12">
        <f t="shared" si="5"/>
        <v>34.265734265734267</v>
      </c>
    </row>
    <row r="67" spans="2:17" s="16" customFormat="1" ht="22.5" customHeight="1" x14ac:dyDescent="0.25">
      <c r="B67" s="10" t="s">
        <v>63</v>
      </c>
      <c r="C67" s="13"/>
      <c r="D67" s="13"/>
      <c r="E67" s="14"/>
      <c r="F67" s="13"/>
      <c r="G67" s="14"/>
      <c r="H67" s="13"/>
      <c r="I67" s="14"/>
      <c r="J67" s="13"/>
      <c r="K67" s="14"/>
      <c r="L67" s="13"/>
      <c r="M67" s="14"/>
      <c r="N67" s="13"/>
      <c r="O67" s="14"/>
      <c r="P67" s="13"/>
      <c r="Q67" s="14"/>
    </row>
    <row r="68" spans="2:17" s="16" customFormat="1" ht="22.5" customHeight="1" x14ac:dyDescent="0.25">
      <c r="B68" s="10" t="s">
        <v>64</v>
      </c>
      <c r="C68" s="13"/>
      <c r="D68" s="13"/>
      <c r="E68" s="14"/>
      <c r="F68" s="13"/>
      <c r="G68" s="14"/>
      <c r="H68" s="13"/>
      <c r="I68" s="14"/>
      <c r="J68" s="13"/>
      <c r="K68" s="14"/>
      <c r="L68" s="13"/>
      <c r="M68" s="14"/>
      <c r="N68" s="13"/>
      <c r="O68" s="14"/>
      <c r="P68" s="13"/>
      <c r="Q68" s="14"/>
    </row>
    <row r="69" spans="2:17" ht="30" customHeight="1" x14ac:dyDescent="0.25">
      <c r="B69" s="65" t="s">
        <v>65</v>
      </c>
      <c r="C69" s="66">
        <f>+C15+C19+C20+C21+C24+C25+C31+C41+C46+C49+C54+C55+C56+C57+C61+C62+C66+C67+C68</f>
        <v>12881</v>
      </c>
      <c r="D69" s="66">
        <f>+D15+D19+D20+D21+D24+D25+D31+D41+D46+D49+D54+D55+D56+D57+D61+D62+D66+D67+D68</f>
        <v>389</v>
      </c>
      <c r="E69" s="67">
        <f t="shared" si="6"/>
        <v>3.0199518670910646</v>
      </c>
      <c r="F69" s="66">
        <f>+F15+F19+F20+F21+F24+F25+F31+F41+F46+F49+F54+F55+F56+F57+F61+F62+F66+F67+F68</f>
        <v>1401</v>
      </c>
      <c r="G69" s="67">
        <f t="shared" si="0"/>
        <v>10.876484744973217</v>
      </c>
      <c r="H69" s="66">
        <f>+H15+H19+H20+H21+H24+H25+H31+H41+H46+H49+H54+H55+H56+H57+H61+H62+H66+H67+H68</f>
        <v>1540</v>
      </c>
      <c r="I69" s="67">
        <f t="shared" si="1"/>
        <v>11.955593509820666</v>
      </c>
      <c r="J69" s="66">
        <f>+J15+J19+J20+J21+J24+J25+J31+J41+J46+J49+J54+J55+J56+J57+J61+J62+J66+J67+J68</f>
        <v>1661</v>
      </c>
      <c r="K69" s="67">
        <f t="shared" si="2"/>
        <v>12.894961571306576</v>
      </c>
      <c r="L69" s="66">
        <f>+L15+L19+L20+L21+L24+L25+L31+L41+L46+L49+L54+L55+L56+L57+L61+L62+L66+L67+L68</f>
        <v>1368</v>
      </c>
      <c r="M69" s="67">
        <f t="shared" si="3"/>
        <v>10.620293455477059</v>
      </c>
      <c r="N69" s="66">
        <f>+N15+N19+N20+N21+N24+N25+N31+N41+N46+N49+N54+N55+N56+N57+N61+N62+N66+N67+N68</f>
        <v>1150</v>
      </c>
      <c r="O69" s="67">
        <f t="shared" si="4"/>
        <v>8.9278782703206279</v>
      </c>
      <c r="P69" s="66">
        <f>+P15+P19+P20+P21+P24+P25+P31+P41+P46+P49+P54+P55+P56+P57+P61+P62+P66+P67+P68</f>
        <v>5372</v>
      </c>
      <c r="Q69" s="67">
        <f t="shared" si="5"/>
        <v>41.704836581010788</v>
      </c>
    </row>
    <row r="70" spans="2:17" ht="29.25" customHeight="1" x14ac:dyDescent="0.25"/>
    <row r="76" spans="2:17" x14ac:dyDescent="0.25">
      <c r="B76" s="47"/>
      <c r="C76" s="47"/>
    </row>
  </sheetData>
  <mergeCells count="11">
    <mergeCell ref="B2:Q2"/>
    <mergeCell ref="C4:C6"/>
    <mergeCell ref="D4:Q4"/>
    <mergeCell ref="B4:B6"/>
    <mergeCell ref="D5:E5"/>
    <mergeCell ref="F5:G5"/>
    <mergeCell ref="H5:I5"/>
    <mergeCell ref="J5:K5"/>
    <mergeCell ref="L5:M5"/>
    <mergeCell ref="N5:O5"/>
    <mergeCell ref="P5:Q5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67"/>
  <sheetViews>
    <sheetView topLeftCell="A67" workbookViewId="0">
      <selection activeCell="E5" sqref="E5"/>
    </sheetView>
  </sheetViews>
  <sheetFormatPr baseColWidth="10" defaultColWidth="13.7109375" defaultRowHeight="15.75" x14ac:dyDescent="0.25"/>
  <cols>
    <col min="1" max="1" width="13.7109375" style="18"/>
    <col min="2" max="4" width="24.28515625" style="18" customWidth="1"/>
    <col min="5" max="16384" width="13.7109375" style="18"/>
  </cols>
  <sheetData>
    <row r="2" spans="2:4" ht="31.5" customHeight="1" x14ac:dyDescent="0.25">
      <c r="B2" s="126" t="s">
        <v>83</v>
      </c>
      <c r="C2" s="127"/>
      <c r="D2" s="128"/>
    </row>
    <row r="4" spans="2:4" ht="30.75" customHeight="1" x14ac:dyDescent="0.25">
      <c r="B4" s="26" t="s">
        <v>72</v>
      </c>
      <c r="C4" s="26" t="s">
        <v>0</v>
      </c>
      <c r="D4" s="26" t="s">
        <v>68</v>
      </c>
    </row>
    <row r="5" spans="2:4" ht="21.75" customHeight="1" x14ac:dyDescent="0.25">
      <c r="B5" s="19" t="s">
        <v>3</v>
      </c>
      <c r="C5" s="31">
        <v>18</v>
      </c>
      <c r="D5" s="20">
        <f>+C5*100/$C$67</f>
        <v>0.13974070336154026</v>
      </c>
    </row>
    <row r="6" spans="2:4" ht="21.75" customHeight="1" x14ac:dyDescent="0.25">
      <c r="B6" s="27" t="s">
        <v>4</v>
      </c>
      <c r="C6" s="32">
        <v>26</v>
      </c>
      <c r="D6" s="28">
        <f t="shared" ref="D6:D64" si="0">+C6*100/$C$67</f>
        <v>0.20184768263333591</v>
      </c>
    </row>
    <row r="7" spans="2:4" ht="21.75" customHeight="1" x14ac:dyDescent="0.25">
      <c r="B7" s="27" t="s">
        <v>5</v>
      </c>
      <c r="C7" s="32">
        <v>16</v>
      </c>
      <c r="D7" s="28">
        <f t="shared" si="0"/>
        <v>0.12421395854359134</v>
      </c>
    </row>
    <row r="8" spans="2:4" ht="21.75" customHeight="1" x14ac:dyDescent="0.25">
      <c r="B8" s="27" t="s">
        <v>6</v>
      </c>
      <c r="C8" s="32">
        <v>12</v>
      </c>
      <c r="D8" s="28">
        <f t="shared" si="0"/>
        <v>9.31604689076935E-2</v>
      </c>
    </row>
    <row r="9" spans="2:4" ht="21.75" customHeight="1" x14ac:dyDescent="0.25">
      <c r="B9" s="27" t="s">
        <v>7</v>
      </c>
      <c r="C9" s="32">
        <v>15</v>
      </c>
      <c r="D9" s="28">
        <f t="shared" si="0"/>
        <v>0.11645058613461688</v>
      </c>
    </row>
    <row r="10" spans="2:4" ht="21.75" customHeight="1" x14ac:dyDescent="0.25">
      <c r="B10" s="27" t="s">
        <v>8</v>
      </c>
      <c r="C10" s="32">
        <v>19</v>
      </c>
      <c r="D10" s="28">
        <f t="shared" si="0"/>
        <v>0.14750407577051472</v>
      </c>
    </row>
    <row r="11" spans="2:4" ht="21.75" customHeight="1" x14ac:dyDescent="0.25">
      <c r="B11" s="27" t="s">
        <v>9</v>
      </c>
      <c r="C11" s="32">
        <v>45</v>
      </c>
      <c r="D11" s="28">
        <f t="shared" si="0"/>
        <v>0.34935175840385063</v>
      </c>
    </row>
    <row r="12" spans="2:4" ht="21.75" customHeight="1" x14ac:dyDescent="0.25">
      <c r="B12" s="27" t="s">
        <v>10</v>
      </c>
      <c r="C12" s="32">
        <v>35</v>
      </c>
      <c r="D12" s="28">
        <f t="shared" si="0"/>
        <v>0.27171803431410607</v>
      </c>
    </row>
    <row r="13" spans="2:4" ht="21.75" customHeight="1" x14ac:dyDescent="0.25">
      <c r="B13" s="21" t="s">
        <v>11</v>
      </c>
      <c r="C13" s="22">
        <f>SUM(C5:C12)</f>
        <v>186</v>
      </c>
      <c r="D13" s="23">
        <f t="shared" si="0"/>
        <v>1.4439872680692494</v>
      </c>
    </row>
    <row r="14" spans="2:4" ht="21.75" customHeight="1" x14ac:dyDescent="0.25">
      <c r="B14" s="19" t="s">
        <v>12</v>
      </c>
      <c r="C14" s="31">
        <v>1</v>
      </c>
      <c r="D14" s="20">
        <f t="shared" si="0"/>
        <v>7.7633724089744586E-3</v>
      </c>
    </row>
    <row r="15" spans="2:4" ht="21.75" customHeight="1" x14ac:dyDescent="0.25">
      <c r="B15" s="27" t="s">
        <v>13</v>
      </c>
      <c r="C15" s="51"/>
      <c r="D15" s="41"/>
    </row>
    <row r="16" spans="2:4" ht="21.75" customHeight="1" x14ac:dyDescent="0.25">
      <c r="B16" s="19" t="s">
        <v>14</v>
      </c>
      <c r="C16" s="31">
        <v>19</v>
      </c>
      <c r="D16" s="20">
        <f t="shared" si="0"/>
        <v>0.14750407577051472</v>
      </c>
    </row>
    <row r="17" spans="2:4" ht="21.75" customHeight="1" x14ac:dyDescent="0.25">
      <c r="B17" s="21" t="s">
        <v>15</v>
      </c>
      <c r="C17" s="22">
        <f>SUM(C14:C16)</f>
        <v>20</v>
      </c>
      <c r="D17" s="23">
        <f t="shared" si="0"/>
        <v>0.15526744817948918</v>
      </c>
    </row>
    <row r="18" spans="2:4" ht="21.75" customHeight="1" x14ac:dyDescent="0.25">
      <c r="B18" s="21" t="s">
        <v>16</v>
      </c>
      <c r="C18" s="22">
        <v>24</v>
      </c>
      <c r="D18" s="23">
        <f t="shared" si="0"/>
        <v>0.186320937815387</v>
      </c>
    </row>
    <row r="19" spans="2:4" ht="21.75" customHeight="1" x14ac:dyDescent="0.25">
      <c r="B19" s="21" t="s">
        <v>17</v>
      </c>
      <c r="C19" s="22">
        <v>24</v>
      </c>
      <c r="D19" s="23">
        <f t="shared" si="0"/>
        <v>0.186320937815387</v>
      </c>
    </row>
    <row r="20" spans="2:4" ht="21.75" customHeight="1" x14ac:dyDescent="0.25">
      <c r="B20" s="19" t="s">
        <v>18</v>
      </c>
      <c r="C20" s="31">
        <v>14</v>
      </c>
      <c r="D20" s="20">
        <f t="shared" si="0"/>
        <v>0.10868721372564243</v>
      </c>
    </row>
    <row r="21" spans="2:4" ht="21.75" customHeight="1" x14ac:dyDescent="0.25">
      <c r="B21" s="27" t="s">
        <v>19</v>
      </c>
      <c r="C21" s="32">
        <v>20</v>
      </c>
      <c r="D21" s="28">
        <f t="shared" si="0"/>
        <v>0.15526744817948918</v>
      </c>
    </row>
    <row r="22" spans="2:4" ht="21.75" customHeight="1" x14ac:dyDescent="0.25">
      <c r="B22" s="21" t="s">
        <v>20</v>
      </c>
      <c r="C22" s="22">
        <f>SUM(C20:C21)</f>
        <v>34</v>
      </c>
      <c r="D22" s="23">
        <f t="shared" si="0"/>
        <v>0.26395466190513162</v>
      </c>
    </row>
    <row r="23" spans="2:4" ht="21.75" customHeight="1" x14ac:dyDescent="0.25">
      <c r="B23" s="21" t="s">
        <v>21</v>
      </c>
      <c r="C23" s="22">
        <v>60</v>
      </c>
      <c r="D23" s="23">
        <f t="shared" si="0"/>
        <v>0.46580234453846753</v>
      </c>
    </row>
    <row r="24" spans="2:4" ht="21.75" customHeight="1" x14ac:dyDescent="0.25">
      <c r="B24" s="19" t="s">
        <v>22</v>
      </c>
      <c r="C24" s="31">
        <v>7</v>
      </c>
      <c r="D24" s="20">
        <f t="shared" si="0"/>
        <v>5.4343606862821213E-2</v>
      </c>
    </row>
    <row r="25" spans="2:4" ht="21.75" customHeight="1" x14ac:dyDescent="0.25">
      <c r="B25" s="27" t="s">
        <v>23</v>
      </c>
      <c r="C25" s="32">
        <v>37</v>
      </c>
      <c r="D25" s="28">
        <f t="shared" si="0"/>
        <v>0.28724477913205498</v>
      </c>
    </row>
    <row r="26" spans="2:4" ht="21.75" customHeight="1" x14ac:dyDescent="0.25">
      <c r="B26" s="27" t="s">
        <v>24</v>
      </c>
      <c r="C26" s="32">
        <v>19</v>
      </c>
      <c r="D26" s="28">
        <f t="shared" si="0"/>
        <v>0.14750407577051472</v>
      </c>
    </row>
    <row r="27" spans="2:4" ht="21.75" customHeight="1" x14ac:dyDescent="0.25">
      <c r="B27" s="27" t="s">
        <v>25</v>
      </c>
      <c r="C27" s="32">
        <v>280</v>
      </c>
      <c r="D27" s="28">
        <f t="shared" si="0"/>
        <v>2.1737442745128486</v>
      </c>
    </row>
    <row r="28" spans="2:4" ht="21.75" customHeight="1" x14ac:dyDescent="0.25">
      <c r="B28" s="19" t="s">
        <v>26</v>
      </c>
      <c r="C28" s="31">
        <v>260</v>
      </c>
      <c r="D28" s="20">
        <f t="shared" si="0"/>
        <v>2.0184768263333592</v>
      </c>
    </row>
    <row r="29" spans="2:4" ht="21.75" customHeight="1" x14ac:dyDescent="0.25">
      <c r="B29" s="21" t="s">
        <v>27</v>
      </c>
      <c r="C29" s="22">
        <f>SUM(C24:C28)</f>
        <v>603</v>
      </c>
      <c r="D29" s="23">
        <f t="shared" si="0"/>
        <v>4.6813135626115985</v>
      </c>
    </row>
    <row r="30" spans="2:4" ht="21.75" customHeight="1" x14ac:dyDescent="0.25">
      <c r="B30" s="19" t="s">
        <v>28</v>
      </c>
      <c r="C30" s="31">
        <v>259</v>
      </c>
      <c r="D30" s="20">
        <f t="shared" si="0"/>
        <v>2.0107134539243847</v>
      </c>
    </row>
    <row r="31" spans="2:4" ht="21.75" customHeight="1" x14ac:dyDescent="0.25">
      <c r="B31" s="27" t="s">
        <v>29</v>
      </c>
      <c r="C31" s="32">
        <v>152</v>
      </c>
      <c r="D31" s="28">
        <f t="shared" si="0"/>
        <v>1.1800326061641178</v>
      </c>
    </row>
    <row r="32" spans="2:4" ht="21.75" customHeight="1" x14ac:dyDescent="0.25">
      <c r="B32" s="27" t="s">
        <v>30</v>
      </c>
      <c r="C32" s="32">
        <v>554</v>
      </c>
      <c r="D32" s="28">
        <f t="shared" si="0"/>
        <v>4.3009083145718501</v>
      </c>
    </row>
    <row r="33" spans="2:4" ht="21.75" customHeight="1" x14ac:dyDescent="0.25">
      <c r="B33" s="27" t="s">
        <v>31</v>
      </c>
      <c r="C33" s="32">
        <v>314</v>
      </c>
      <c r="D33" s="28">
        <f t="shared" si="0"/>
        <v>2.4376989364179802</v>
      </c>
    </row>
    <row r="34" spans="2:4" ht="21.75" customHeight="1" x14ac:dyDescent="0.25">
      <c r="B34" s="27" t="s">
        <v>32</v>
      </c>
      <c r="C34" s="32">
        <v>103</v>
      </c>
      <c r="D34" s="28">
        <f t="shared" si="0"/>
        <v>0.79962735812436925</v>
      </c>
    </row>
    <row r="35" spans="2:4" ht="21.75" customHeight="1" x14ac:dyDescent="0.25">
      <c r="B35" s="27" t="s">
        <v>33</v>
      </c>
      <c r="C35" s="32">
        <v>298</v>
      </c>
      <c r="D35" s="28">
        <f t="shared" si="0"/>
        <v>2.3134849778743884</v>
      </c>
    </row>
    <row r="36" spans="2:4" ht="21.75" customHeight="1" x14ac:dyDescent="0.25">
      <c r="B36" s="27" t="s">
        <v>34</v>
      </c>
      <c r="C36" s="32">
        <v>38</v>
      </c>
      <c r="D36" s="28">
        <f t="shared" si="0"/>
        <v>0.29500815154102944</v>
      </c>
    </row>
    <row r="37" spans="2:4" ht="21.75" customHeight="1" x14ac:dyDescent="0.25">
      <c r="B37" s="27" t="s">
        <v>35</v>
      </c>
      <c r="C37" s="32">
        <v>862</v>
      </c>
      <c r="D37" s="28">
        <f t="shared" si="0"/>
        <v>6.6920270165359836</v>
      </c>
    </row>
    <row r="38" spans="2:4" ht="21.75" customHeight="1" x14ac:dyDescent="0.25">
      <c r="B38" s="24" t="s">
        <v>36</v>
      </c>
      <c r="C38" s="33">
        <v>191</v>
      </c>
      <c r="D38" s="25">
        <f t="shared" si="0"/>
        <v>1.4828041301141215</v>
      </c>
    </row>
    <row r="39" spans="2:4" ht="21.75" customHeight="1" x14ac:dyDescent="0.25">
      <c r="B39" s="21" t="s">
        <v>37</v>
      </c>
      <c r="C39" s="22">
        <f>SUM(C30:C38)</f>
        <v>2771</v>
      </c>
      <c r="D39" s="23">
        <f t="shared" si="0"/>
        <v>21.512304945268223</v>
      </c>
    </row>
    <row r="40" spans="2:4" ht="21.75" customHeight="1" x14ac:dyDescent="0.25">
      <c r="B40" s="19" t="s">
        <v>38</v>
      </c>
      <c r="C40" s="31">
        <v>45</v>
      </c>
      <c r="D40" s="20">
        <f t="shared" si="0"/>
        <v>0.34935175840385063</v>
      </c>
    </row>
    <row r="41" spans="2:4" ht="21.75" customHeight="1" x14ac:dyDescent="0.25">
      <c r="B41" s="27" t="s">
        <v>39</v>
      </c>
      <c r="C41" s="32">
        <v>7</v>
      </c>
      <c r="D41" s="28">
        <f t="shared" si="0"/>
        <v>5.4343606862821213E-2</v>
      </c>
    </row>
    <row r="42" spans="2:4" ht="21.75" customHeight="1" x14ac:dyDescent="0.25">
      <c r="B42" s="27" t="s">
        <v>40</v>
      </c>
      <c r="C42" s="32">
        <v>6</v>
      </c>
      <c r="D42" s="28">
        <f t="shared" si="0"/>
        <v>4.658023445384675E-2</v>
      </c>
    </row>
    <row r="43" spans="2:4" ht="21.75" customHeight="1" x14ac:dyDescent="0.25">
      <c r="B43" s="27" t="s">
        <v>41</v>
      </c>
      <c r="C43" s="32">
        <v>5</v>
      </c>
      <c r="D43" s="28">
        <f t="shared" si="0"/>
        <v>3.8816862044872294E-2</v>
      </c>
    </row>
    <row r="44" spans="2:4" ht="21.75" customHeight="1" x14ac:dyDescent="0.25">
      <c r="B44" s="21" t="s">
        <v>42</v>
      </c>
      <c r="C44" s="22">
        <f>SUM(C40:C43)</f>
        <v>63</v>
      </c>
      <c r="D44" s="23">
        <f t="shared" si="0"/>
        <v>0.4890924617653909</v>
      </c>
    </row>
    <row r="45" spans="2:4" ht="21.75" customHeight="1" x14ac:dyDescent="0.25">
      <c r="B45" s="19" t="s">
        <v>43</v>
      </c>
      <c r="C45" s="31">
        <v>61</v>
      </c>
      <c r="D45" s="20">
        <f t="shared" si="0"/>
        <v>0.47356571694744198</v>
      </c>
    </row>
    <row r="46" spans="2:4" ht="21.75" customHeight="1" x14ac:dyDescent="0.25">
      <c r="B46" s="27" t="s">
        <v>44</v>
      </c>
      <c r="C46" s="32">
        <v>44</v>
      </c>
      <c r="D46" s="28">
        <f t="shared" si="0"/>
        <v>0.34158838599487618</v>
      </c>
    </row>
    <row r="47" spans="2:4" ht="21.75" customHeight="1" x14ac:dyDescent="0.25">
      <c r="B47" s="21" t="s">
        <v>45</v>
      </c>
      <c r="C47" s="22">
        <f>SUM(C45:C46)</f>
        <v>105</v>
      </c>
      <c r="D47" s="23">
        <f t="shared" si="0"/>
        <v>0.81515410294231816</v>
      </c>
    </row>
    <row r="48" spans="2:4" ht="21.75" customHeight="1" x14ac:dyDescent="0.25">
      <c r="B48" s="19" t="s">
        <v>46</v>
      </c>
      <c r="C48" s="31">
        <v>14</v>
      </c>
      <c r="D48" s="20">
        <f t="shared" si="0"/>
        <v>0.10868721372564243</v>
      </c>
    </row>
    <row r="49" spans="2:4" ht="21.75" customHeight="1" x14ac:dyDescent="0.25">
      <c r="B49" s="27" t="s">
        <v>47</v>
      </c>
      <c r="C49" s="32">
        <v>5</v>
      </c>
      <c r="D49" s="28">
        <f t="shared" si="0"/>
        <v>3.8816862044872294E-2</v>
      </c>
    </row>
    <row r="50" spans="2:4" ht="21.75" customHeight="1" x14ac:dyDescent="0.25">
      <c r="B50" s="27" t="s">
        <v>48</v>
      </c>
      <c r="C50" s="32">
        <v>20</v>
      </c>
      <c r="D50" s="28">
        <f t="shared" si="0"/>
        <v>0.15526744817948918</v>
      </c>
    </row>
    <row r="51" spans="2:4" ht="21.75" customHeight="1" x14ac:dyDescent="0.25">
      <c r="B51" s="27" t="s">
        <v>49</v>
      </c>
      <c r="C51" s="32">
        <v>13</v>
      </c>
      <c r="D51" s="28">
        <f t="shared" si="0"/>
        <v>0.10092384131666796</v>
      </c>
    </row>
    <row r="52" spans="2:4" ht="21.75" customHeight="1" x14ac:dyDescent="0.25">
      <c r="B52" s="21" t="s">
        <v>50</v>
      </c>
      <c r="C52" s="22">
        <f>SUM(C48:C51)</f>
        <v>52</v>
      </c>
      <c r="D52" s="23">
        <f t="shared" si="0"/>
        <v>0.40369536526667182</v>
      </c>
    </row>
    <row r="53" spans="2:4" ht="21.75" customHeight="1" x14ac:dyDescent="0.25">
      <c r="B53" s="21" t="s">
        <v>51</v>
      </c>
      <c r="C53" s="22">
        <v>8698</v>
      </c>
      <c r="D53" s="23">
        <f t="shared" si="0"/>
        <v>67.525813213259838</v>
      </c>
    </row>
    <row r="54" spans="2:4" ht="21.75" customHeight="1" x14ac:dyDescent="0.25">
      <c r="B54" s="21" t="s">
        <v>52</v>
      </c>
      <c r="C54" s="22">
        <v>42</v>
      </c>
      <c r="D54" s="23">
        <f t="shared" si="0"/>
        <v>0.32606164117692726</v>
      </c>
    </row>
    <row r="55" spans="2:4" ht="21.75" customHeight="1" x14ac:dyDescent="0.25">
      <c r="B55" s="21" t="s">
        <v>53</v>
      </c>
      <c r="C55" s="22">
        <v>14</v>
      </c>
      <c r="D55" s="23">
        <f t="shared" si="0"/>
        <v>0.10868721372564243</v>
      </c>
    </row>
    <row r="56" spans="2:4" ht="21.75" customHeight="1" x14ac:dyDescent="0.25">
      <c r="B56" s="19" t="s">
        <v>54</v>
      </c>
      <c r="C56" s="31">
        <v>7</v>
      </c>
      <c r="D56" s="20">
        <f t="shared" si="0"/>
        <v>5.4343606862821213E-2</v>
      </c>
    </row>
    <row r="57" spans="2:4" ht="21.75" customHeight="1" x14ac:dyDescent="0.25">
      <c r="B57" s="27" t="s">
        <v>55</v>
      </c>
      <c r="C57" s="32">
        <v>7</v>
      </c>
      <c r="D57" s="28">
        <f t="shared" si="0"/>
        <v>5.4343606862821213E-2</v>
      </c>
    </row>
    <row r="58" spans="2:4" ht="21.75" customHeight="1" x14ac:dyDescent="0.25">
      <c r="B58" s="19" t="s">
        <v>56</v>
      </c>
      <c r="C58" s="31">
        <v>22</v>
      </c>
      <c r="D58" s="20">
        <f t="shared" si="0"/>
        <v>0.17079419299743809</v>
      </c>
    </row>
    <row r="59" spans="2:4" ht="21.75" customHeight="1" x14ac:dyDescent="0.25">
      <c r="B59" s="21" t="s">
        <v>57</v>
      </c>
      <c r="C59" s="22">
        <f>SUM(C56:C58)</f>
        <v>36</v>
      </c>
      <c r="D59" s="23">
        <f t="shared" si="0"/>
        <v>0.27948140672308053</v>
      </c>
    </row>
    <row r="60" spans="2:4" ht="21.75" customHeight="1" x14ac:dyDescent="0.25">
      <c r="B60" s="21" t="s">
        <v>58</v>
      </c>
      <c r="C60" s="22">
        <v>6</v>
      </c>
      <c r="D60" s="23">
        <f t="shared" si="0"/>
        <v>4.658023445384675E-2</v>
      </c>
    </row>
    <row r="61" spans="2:4" ht="21.75" customHeight="1" x14ac:dyDescent="0.25">
      <c r="B61" s="19" t="s">
        <v>59</v>
      </c>
      <c r="C61" s="31">
        <v>91</v>
      </c>
      <c r="D61" s="20">
        <f t="shared" si="0"/>
        <v>0.70646688921667578</v>
      </c>
    </row>
    <row r="62" spans="2:4" ht="21.75" customHeight="1" x14ac:dyDescent="0.25">
      <c r="B62" s="27" t="s">
        <v>60</v>
      </c>
      <c r="C62" s="32">
        <v>12</v>
      </c>
      <c r="D62" s="28">
        <f t="shared" si="0"/>
        <v>9.31604689076935E-2</v>
      </c>
    </row>
    <row r="63" spans="2:4" ht="21.75" customHeight="1" x14ac:dyDescent="0.25">
      <c r="B63" s="19" t="s">
        <v>61</v>
      </c>
      <c r="C63" s="31">
        <v>40</v>
      </c>
      <c r="D63" s="20">
        <f t="shared" si="0"/>
        <v>0.31053489635897835</v>
      </c>
    </row>
    <row r="64" spans="2:4" ht="21.75" customHeight="1" x14ac:dyDescent="0.25">
      <c r="B64" s="21" t="s">
        <v>62</v>
      </c>
      <c r="C64" s="22">
        <f>SUM(C61:C63)</f>
        <v>143</v>
      </c>
      <c r="D64" s="23">
        <f t="shared" si="0"/>
        <v>1.1101622544833476</v>
      </c>
    </row>
    <row r="65" spans="2:4" ht="21.75" customHeight="1" x14ac:dyDescent="0.25">
      <c r="B65" s="21" t="s">
        <v>63</v>
      </c>
      <c r="C65" s="42"/>
      <c r="D65" s="52"/>
    </row>
    <row r="66" spans="2:4" ht="21.75" customHeight="1" x14ac:dyDescent="0.25">
      <c r="B66" s="21" t="s">
        <v>64</v>
      </c>
      <c r="C66" s="42"/>
      <c r="D66" s="52"/>
    </row>
    <row r="67" spans="2:4" ht="21.75" customHeight="1" x14ac:dyDescent="0.25">
      <c r="B67" s="35" t="s">
        <v>65</v>
      </c>
      <c r="C67" s="34">
        <f>+C13+C17+C18+C19+C22+C23+C29+C39+C44+C47+C52+C53+C54+C55+C59+C60+C64+C65+C66</f>
        <v>12881</v>
      </c>
      <c r="D67" s="34">
        <f>+D13+D17+D18+D19+D22+D23+D29+D39+D44+D47+D52+D53+D54+D55+D59+D60+D64+D65+D66</f>
        <v>99.999999999999972</v>
      </c>
    </row>
  </sheetData>
  <mergeCells count="1">
    <mergeCell ref="B2:D2"/>
  </mergeCells>
  <printOptions horizontalCentered="1"/>
  <pageMargins left="0.31496062992125984" right="0.31496062992125984" top="0.15748031496062992" bottom="0" header="0" footer="0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67"/>
  <sheetViews>
    <sheetView workbookViewId="0">
      <selection activeCell="F11" sqref="F11"/>
    </sheetView>
  </sheetViews>
  <sheetFormatPr baseColWidth="10" defaultColWidth="13.7109375" defaultRowHeight="15.75" x14ac:dyDescent="0.25"/>
  <cols>
    <col min="1" max="1" width="13.7109375" style="18"/>
    <col min="2" max="2" width="24.7109375" style="18" customWidth="1"/>
    <col min="3" max="3" width="18.28515625" style="18" customWidth="1"/>
    <col min="4" max="4" width="19" style="18" customWidth="1"/>
    <col min="5" max="16384" width="13.7109375" style="18"/>
  </cols>
  <sheetData>
    <row r="2" spans="2:4" ht="31.5" customHeight="1" x14ac:dyDescent="0.25">
      <c r="B2" s="126" t="s">
        <v>84</v>
      </c>
      <c r="C2" s="127"/>
      <c r="D2" s="128"/>
    </row>
    <row r="4" spans="2:4" ht="30.75" customHeight="1" x14ac:dyDescent="0.25">
      <c r="B4" s="26" t="s">
        <v>67</v>
      </c>
      <c r="C4" s="26" t="s">
        <v>0</v>
      </c>
      <c r="D4" s="26" t="s">
        <v>68</v>
      </c>
    </row>
    <row r="5" spans="2:4" ht="21.75" customHeight="1" x14ac:dyDescent="0.25">
      <c r="B5" s="37" t="s">
        <v>51</v>
      </c>
      <c r="C5" s="29">
        <v>8698</v>
      </c>
      <c r="D5" s="68">
        <f t="shared" ref="D5" si="0">+C5/12881</f>
        <v>0.67525813213259844</v>
      </c>
    </row>
    <row r="6" spans="2:4" ht="21.75" customHeight="1" x14ac:dyDescent="0.25">
      <c r="B6" s="37" t="s">
        <v>37</v>
      </c>
      <c r="C6" s="29">
        <v>2771</v>
      </c>
      <c r="D6" s="68">
        <f>+C6/12881</f>
        <v>0.21512304945268224</v>
      </c>
    </row>
    <row r="7" spans="2:4" ht="21.75" customHeight="1" x14ac:dyDescent="0.25">
      <c r="B7" s="37" t="s">
        <v>27</v>
      </c>
      <c r="C7" s="29">
        <v>603</v>
      </c>
      <c r="D7" s="68">
        <f t="shared" ref="D7:D21" si="1">+C7/12881</f>
        <v>4.6813135626115984E-2</v>
      </c>
    </row>
    <row r="8" spans="2:4" ht="21.75" customHeight="1" x14ac:dyDescent="0.25">
      <c r="B8" s="37" t="s">
        <v>11</v>
      </c>
      <c r="C8" s="29">
        <v>186</v>
      </c>
      <c r="D8" s="68">
        <f t="shared" si="1"/>
        <v>1.4439872680692493E-2</v>
      </c>
    </row>
    <row r="9" spans="2:4" ht="21.75" customHeight="1" x14ac:dyDescent="0.25">
      <c r="B9" s="37" t="s">
        <v>62</v>
      </c>
      <c r="C9" s="29">
        <v>143</v>
      </c>
      <c r="D9" s="68">
        <f t="shared" si="1"/>
        <v>1.1101622544833475E-2</v>
      </c>
    </row>
    <row r="10" spans="2:4" ht="21.75" customHeight="1" x14ac:dyDescent="0.25">
      <c r="B10" s="37" t="s">
        <v>45</v>
      </c>
      <c r="C10" s="29">
        <v>105</v>
      </c>
      <c r="D10" s="68">
        <f t="shared" si="1"/>
        <v>8.1515410294231809E-3</v>
      </c>
    </row>
    <row r="11" spans="2:4" ht="21.75" customHeight="1" x14ac:dyDescent="0.25">
      <c r="B11" s="37" t="s">
        <v>42</v>
      </c>
      <c r="C11" s="29">
        <v>63</v>
      </c>
      <c r="D11" s="68">
        <f t="shared" si="1"/>
        <v>4.8909246176539085E-3</v>
      </c>
    </row>
    <row r="12" spans="2:4" ht="21.75" customHeight="1" x14ac:dyDescent="0.25">
      <c r="B12" s="37" t="s">
        <v>21</v>
      </c>
      <c r="C12" s="29">
        <v>60</v>
      </c>
      <c r="D12" s="68">
        <f t="shared" si="1"/>
        <v>4.6580234453846752E-3</v>
      </c>
    </row>
    <row r="13" spans="2:4" ht="21.75" customHeight="1" x14ac:dyDescent="0.25">
      <c r="B13" s="37" t="s">
        <v>50</v>
      </c>
      <c r="C13" s="29">
        <v>52</v>
      </c>
      <c r="D13" s="68">
        <f t="shared" si="1"/>
        <v>4.0369536526667187E-3</v>
      </c>
    </row>
    <row r="14" spans="2:4" ht="21.75" customHeight="1" x14ac:dyDescent="0.25">
      <c r="B14" s="37" t="s">
        <v>52</v>
      </c>
      <c r="C14" s="29">
        <v>42</v>
      </c>
      <c r="D14" s="68">
        <f t="shared" si="1"/>
        <v>3.2606164117692724E-3</v>
      </c>
    </row>
    <row r="15" spans="2:4" ht="21.75" customHeight="1" x14ac:dyDescent="0.25">
      <c r="B15" s="37" t="s">
        <v>57</v>
      </c>
      <c r="C15" s="29">
        <v>36</v>
      </c>
      <c r="D15" s="68">
        <f t="shared" si="1"/>
        <v>2.7948140672308052E-3</v>
      </c>
    </row>
    <row r="16" spans="2:4" ht="21.75" customHeight="1" x14ac:dyDescent="0.25">
      <c r="B16" s="37" t="s">
        <v>20</v>
      </c>
      <c r="C16" s="29">
        <v>34</v>
      </c>
      <c r="D16" s="68">
        <f t="shared" si="1"/>
        <v>2.6395466190513158E-3</v>
      </c>
    </row>
    <row r="17" spans="2:4" ht="21.75" customHeight="1" x14ac:dyDescent="0.25">
      <c r="B17" s="37" t="s">
        <v>16</v>
      </c>
      <c r="C17" s="29">
        <v>24</v>
      </c>
      <c r="D17" s="68">
        <f t="shared" si="1"/>
        <v>1.86320937815387E-3</v>
      </c>
    </row>
    <row r="18" spans="2:4" ht="21.75" customHeight="1" x14ac:dyDescent="0.25">
      <c r="B18" s="37" t="s">
        <v>17</v>
      </c>
      <c r="C18" s="29">
        <v>24</v>
      </c>
      <c r="D18" s="68">
        <f t="shared" si="1"/>
        <v>1.86320937815387E-3</v>
      </c>
    </row>
    <row r="19" spans="2:4" ht="21.75" customHeight="1" x14ac:dyDescent="0.25">
      <c r="B19" s="37" t="s">
        <v>15</v>
      </c>
      <c r="C19" s="29">
        <v>20</v>
      </c>
      <c r="D19" s="68">
        <f t="shared" si="1"/>
        <v>1.5526744817948917E-3</v>
      </c>
    </row>
    <row r="20" spans="2:4" ht="21.75" customHeight="1" x14ac:dyDescent="0.25">
      <c r="B20" s="37" t="s">
        <v>53</v>
      </c>
      <c r="C20" s="29">
        <v>14</v>
      </c>
      <c r="D20" s="68">
        <f t="shared" si="1"/>
        <v>1.0868721372564241E-3</v>
      </c>
    </row>
    <row r="21" spans="2:4" ht="21.75" customHeight="1" x14ac:dyDescent="0.25">
      <c r="B21" s="37" t="s">
        <v>58</v>
      </c>
      <c r="C21" s="29">
        <v>6</v>
      </c>
      <c r="D21" s="68">
        <f t="shared" si="1"/>
        <v>4.658023445384675E-4</v>
      </c>
    </row>
    <row r="22" spans="2:4" ht="21.75" customHeight="1" x14ac:dyDescent="0.25">
      <c r="B22" s="37" t="s">
        <v>63</v>
      </c>
      <c r="C22" s="41"/>
      <c r="D22" s="53"/>
    </row>
    <row r="23" spans="2:4" ht="21.75" customHeight="1" x14ac:dyDescent="0.25">
      <c r="B23" s="37" t="s">
        <v>64</v>
      </c>
      <c r="C23" s="41"/>
      <c r="D23" s="53"/>
    </row>
    <row r="24" spans="2:4" ht="33" customHeight="1" x14ac:dyDescent="0.25">
      <c r="B24" s="36" t="s">
        <v>65</v>
      </c>
      <c r="C24" s="30">
        <f>SUM(C5:C23)</f>
        <v>12881</v>
      </c>
      <c r="D24" s="69">
        <f>+C24/12881</f>
        <v>1</v>
      </c>
    </row>
    <row r="25" spans="2:4" ht="21.75" customHeight="1" x14ac:dyDescent="0.25"/>
    <row r="26" spans="2:4" ht="21.75" customHeight="1" x14ac:dyDescent="0.25"/>
    <row r="27" spans="2:4" ht="21.75" customHeight="1" x14ac:dyDescent="0.25"/>
    <row r="28" spans="2:4" ht="21.75" customHeight="1" x14ac:dyDescent="0.25"/>
    <row r="29" spans="2:4" ht="21.75" customHeight="1" x14ac:dyDescent="0.25"/>
    <row r="30" spans="2:4" ht="21.75" customHeight="1" x14ac:dyDescent="0.25"/>
    <row r="31" spans="2:4" ht="21.75" customHeight="1" x14ac:dyDescent="0.25"/>
    <row r="32" spans="2:4" ht="21.75" customHeight="1" x14ac:dyDescent="0.25"/>
    <row r="33" ht="21.75" customHeight="1" x14ac:dyDescent="0.25"/>
    <row r="34" ht="21.75" customHeight="1" x14ac:dyDescent="0.25"/>
    <row r="35" ht="21.75" customHeight="1" x14ac:dyDescent="0.25"/>
    <row r="36" ht="21.75" customHeight="1" x14ac:dyDescent="0.25"/>
    <row r="37" ht="21.75" customHeight="1" x14ac:dyDescent="0.25"/>
    <row r="38" ht="21.75" customHeight="1" x14ac:dyDescent="0.25"/>
    <row r="39" ht="21.75" customHeight="1" x14ac:dyDescent="0.25"/>
    <row r="40" ht="21.75" customHeight="1" x14ac:dyDescent="0.25"/>
    <row r="41" ht="21.75" customHeight="1" x14ac:dyDescent="0.25"/>
    <row r="42" ht="21.75" customHeight="1" x14ac:dyDescent="0.25"/>
    <row r="43" ht="21.75" customHeight="1" x14ac:dyDescent="0.25"/>
    <row r="44" ht="21.75" customHeight="1" x14ac:dyDescent="0.25"/>
    <row r="45" ht="21.75" customHeight="1" x14ac:dyDescent="0.25"/>
    <row r="46" ht="21.75" customHeight="1" x14ac:dyDescent="0.25"/>
    <row r="47" ht="21.75" customHeight="1" x14ac:dyDescent="0.25"/>
    <row r="48" ht="21.75" customHeight="1" x14ac:dyDescent="0.25"/>
    <row r="49" ht="21.75" customHeight="1" x14ac:dyDescent="0.25"/>
    <row r="50" ht="21.75" customHeight="1" x14ac:dyDescent="0.25"/>
    <row r="51" ht="21.75" customHeight="1" x14ac:dyDescent="0.25"/>
    <row r="52" ht="21.75" customHeight="1" x14ac:dyDescent="0.25"/>
    <row r="53" ht="21.75" customHeight="1" x14ac:dyDescent="0.25"/>
    <row r="54" ht="21.75" customHeight="1" x14ac:dyDescent="0.25"/>
    <row r="55" ht="21.75" customHeight="1" x14ac:dyDescent="0.25"/>
    <row r="56" ht="21.75" customHeight="1" x14ac:dyDescent="0.25"/>
    <row r="57" ht="21.75" customHeight="1" x14ac:dyDescent="0.25"/>
    <row r="58" ht="21.75" customHeight="1" x14ac:dyDescent="0.25"/>
    <row r="59" ht="21.75" customHeight="1" x14ac:dyDescent="0.25"/>
    <row r="60" ht="21.75" customHeight="1" x14ac:dyDescent="0.25"/>
    <row r="61" ht="21.75" customHeight="1" x14ac:dyDescent="0.25"/>
    <row r="62" ht="21.75" customHeight="1" x14ac:dyDescent="0.25"/>
    <row r="63" ht="21.75" customHeight="1" x14ac:dyDescent="0.25"/>
    <row r="64" ht="21.75" customHeight="1" x14ac:dyDescent="0.25"/>
    <row r="65" ht="21.75" customHeight="1" x14ac:dyDescent="0.25"/>
    <row r="66" ht="21.75" customHeight="1" x14ac:dyDescent="0.25"/>
    <row r="67" ht="21.75" customHeight="1" x14ac:dyDescent="0.25"/>
  </sheetData>
  <mergeCells count="1">
    <mergeCell ref="B2:D2"/>
  </mergeCells>
  <printOptions horizontalCentered="1"/>
  <pageMargins left="0.31496062992125984" right="0.31496062992125984" top="0.15748031496062992" bottom="0" header="0" footer="0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21"/>
  <sheetViews>
    <sheetView workbookViewId="0">
      <selection activeCell="H10" sqref="H10"/>
    </sheetView>
  </sheetViews>
  <sheetFormatPr baseColWidth="10" defaultColWidth="13.7109375" defaultRowHeight="15" x14ac:dyDescent="0.25"/>
  <cols>
    <col min="2" max="2" width="20" customWidth="1"/>
    <col min="3" max="3" width="26.140625" customWidth="1"/>
    <col min="4" max="4" width="20.42578125" customWidth="1"/>
    <col min="5" max="5" width="18.28515625" bestFit="1" customWidth="1"/>
    <col min="6" max="7" width="18.28515625" customWidth="1"/>
    <col min="8" max="8" width="18.140625" customWidth="1"/>
    <col min="241" max="241" width="34.85546875" customWidth="1"/>
    <col min="242" max="249" width="18.5703125" customWidth="1"/>
    <col min="497" max="497" width="34.85546875" customWidth="1"/>
    <col min="498" max="505" width="18.5703125" customWidth="1"/>
    <col min="753" max="753" width="34.85546875" customWidth="1"/>
    <col min="754" max="761" width="18.5703125" customWidth="1"/>
    <col min="1009" max="1009" width="34.85546875" customWidth="1"/>
    <col min="1010" max="1017" width="18.5703125" customWidth="1"/>
    <col min="1265" max="1265" width="34.85546875" customWidth="1"/>
    <col min="1266" max="1273" width="18.5703125" customWidth="1"/>
    <col min="1521" max="1521" width="34.85546875" customWidth="1"/>
    <col min="1522" max="1529" width="18.5703125" customWidth="1"/>
    <col min="1777" max="1777" width="34.85546875" customWidth="1"/>
    <col min="1778" max="1785" width="18.5703125" customWidth="1"/>
    <col min="2033" max="2033" width="34.85546875" customWidth="1"/>
    <col min="2034" max="2041" width="18.5703125" customWidth="1"/>
    <col min="2289" max="2289" width="34.85546875" customWidth="1"/>
    <col min="2290" max="2297" width="18.5703125" customWidth="1"/>
    <col min="2545" max="2545" width="34.85546875" customWidth="1"/>
    <col min="2546" max="2553" width="18.5703125" customWidth="1"/>
    <col min="2801" max="2801" width="34.85546875" customWidth="1"/>
    <col min="2802" max="2809" width="18.5703125" customWidth="1"/>
    <col min="3057" max="3057" width="34.85546875" customWidth="1"/>
    <col min="3058" max="3065" width="18.5703125" customWidth="1"/>
    <col min="3313" max="3313" width="34.85546875" customWidth="1"/>
    <col min="3314" max="3321" width="18.5703125" customWidth="1"/>
    <col min="3569" max="3569" width="34.85546875" customWidth="1"/>
    <col min="3570" max="3577" width="18.5703125" customWidth="1"/>
    <col min="3825" max="3825" width="34.85546875" customWidth="1"/>
    <col min="3826" max="3833" width="18.5703125" customWidth="1"/>
    <col min="4081" max="4081" width="34.85546875" customWidth="1"/>
    <col min="4082" max="4089" width="18.5703125" customWidth="1"/>
    <col min="4337" max="4337" width="34.85546875" customWidth="1"/>
    <col min="4338" max="4345" width="18.5703125" customWidth="1"/>
    <col min="4593" max="4593" width="34.85546875" customWidth="1"/>
    <col min="4594" max="4601" width="18.5703125" customWidth="1"/>
    <col min="4849" max="4849" width="34.85546875" customWidth="1"/>
    <col min="4850" max="4857" width="18.5703125" customWidth="1"/>
    <col min="5105" max="5105" width="34.85546875" customWidth="1"/>
    <col min="5106" max="5113" width="18.5703125" customWidth="1"/>
    <col min="5361" max="5361" width="34.85546875" customWidth="1"/>
    <col min="5362" max="5369" width="18.5703125" customWidth="1"/>
    <col min="5617" max="5617" width="34.85546875" customWidth="1"/>
    <col min="5618" max="5625" width="18.5703125" customWidth="1"/>
    <col min="5873" max="5873" width="34.85546875" customWidth="1"/>
    <col min="5874" max="5881" width="18.5703125" customWidth="1"/>
    <col min="6129" max="6129" width="34.85546875" customWidth="1"/>
    <col min="6130" max="6137" width="18.5703125" customWidth="1"/>
    <col min="6385" max="6385" width="34.85546875" customWidth="1"/>
    <col min="6386" max="6393" width="18.5703125" customWidth="1"/>
    <col min="6641" max="6641" width="34.85546875" customWidth="1"/>
    <col min="6642" max="6649" width="18.5703125" customWidth="1"/>
    <col min="6897" max="6897" width="34.85546875" customWidth="1"/>
    <col min="6898" max="6905" width="18.5703125" customWidth="1"/>
    <col min="7153" max="7153" width="34.85546875" customWidth="1"/>
    <col min="7154" max="7161" width="18.5703125" customWidth="1"/>
    <col min="7409" max="7409" width="34.85546875" customWidth="1"/>
    <col min="7410" max="7417" width="18.5703125" customWidth="1"/>
    <col min="7665" max="7665" width="34.85546875" customWidth="1"/>
    <col min="7666" max="7673" width="18.5703125" customWidth="1"/>
    <col min="7921" max="7921" width="34.85546875" customWidth="1"/>
    <col min="7922" max="7929" width="18.5703125" customWidth="1"/>
    <col min="8177" max="8177" width="34.85546875" customWidth="1"/>
    <col min="8178" max="8185" width="18.5703125" customWidth="1"/>
    <col min="8433" max="8433" width="34.85546875" customWidth="1"/>
    <col min="8434" max="8441" width="18.5703125" customWidth="1"/>
    <col min="8689" max="8689" width="34.85546875" customWidth="1"/>
    <col min="8690" max="8697" width="18.5703125" customWidth="1"/>
    <col min="8945" max="8945" width="34.85546875" customWidth="1"/>
    <col min="8946" max="8953" width="18.5703125" customWidth="1"/>
    <col min="9201" max="9201" width="34.85546875" customWidth="1"/>
    <col min="9202" max="9209" width="18.5703125" customWidth="1"/>
    <col min="9457" max="9457" width="34.85546875" customWidth="1"/>
    <col min="9458" max="9465" width="18.5703125" customWidth="1"/>
    <col min="9713" max="9713" width="34.85546875" customWidth="1"/>
    <col min="9714" max="9721" width="18.5703125" customWidth="1"/>
    <col min="9969" max="9969" width="34.85546875" customWidth="1"/>
    <col min="9970" max="9977" width="18.5703125" customWidth="1"/>
    <col min="10225" max="10225" width="34.85546875" customWidth="1"/>
    <col min="10226" max="10233" width="18.5703125" customWidth="1"/>
    <col min="10481" max="10481" width="34.85546875" customWidth="1"/>
    <col min="10482" max="10489" width="18.5703125" customWidth="1"/>
    <col min="10737" max="10737" width="34.85546875" customWidth="1"/>
    <col min="10738" max="10745" width="18.5703125" customWidth="1"/>
    <col min="10993" max="10993" width="34.85546875" customWidth="1"/>
    <col min="10994" max="11001" width="18.5703125" customWidth="1"/>
    <col min="11249" max="11249" width="34.85546875" customWidth="1"/>
    <col min="11250" max="11257" width="18.5703125" customWidth="1"/>
    <col min="11505" max="11505" width="34.85546875" customWidth="1"/>
    <col min="11506" max="11513" width="18.5703125" customWidth="1"/>
    <col min="11761" max="11761" width="34.85546875" customWidth="1"/>
    <col min="11762" max="11769" width="18.5703125" customWidth="1"/>
    <col min="12017" max="12017" width="34.85546875" customWidth="1"/>
    <col min="12018" max="12025" width="18.5703125" customWidth="1"/>
    <col min="12273" max="12273" width="34.85546875" customWidth="1"/>
    <col min="12274" max="12281" width="18.5703125" customWidth="1"/>
    <col min="12529" max="12529" width="34.85546875" customWidth="1"/>
    <col min="12530" max="12537" width="18.5703125" customWidth="1"/>
    <col min="12785" max="12785" width="34.85546875" customWidth="1"/>
    <col min="12786" max="12793" width="18.5703125" customWidth="1"/>
    <col min="13041" max="13041" width="34.85546875" customWidth="1"/>
    <col min="13042" max="13049" width="18.5703125" customWidth="1"/>
    <col min="13297" max="13297" width="34.85546875" customWidth="1"/>
    <col min="13298" max="13305" width="18.5703125" customWidth="1"/>
    <col min="13553" max="13553" width="34.85546875" customWidth="1"/>
    <col min="13554" max="13561" width="18.5703125" customWidth="1"/>
    <col min="13809" max="13809" width="34.85546875" customWidth="1"/>
    <col min="13810" max="13817" width="18.5703125" customWidth="1"/>
    <col min="14065" max="14065" width="34.85546875" customWidth="1"/>
    <col min="14066" max="14073" width="18.5703125" customWidth="1"/>
    <col min="14321" max="14321" width="34.85546875" customWidth="1"/>
    <col min="14322" max="14329" width="18.5703125" customWidth="1"/>
    <col min="14577" max="14577" width="34.85546875" customWidth="1"/>
    <col min="14578" max="14585" width="18.5703125" customWidth="1"/>
    <col min="14833" max="14833" width="34.85546875" customWidth="1"/>
    <col min="14834" max="14841" width="18.5703125" customWidth="1"/>
    <col min="15089" max="15089" width="34.85546875" customWidth="1"/>
    <col min="15090" max="15097" width="18.5703125" customWidth="1"/>
    <col min="15345" max="15345" width="34.85546875" customWidth="1"/>
    <col min="15346" max="15353" width="18.5703125" customWidth="1"/>
    <col min="15601" max="15601" width="34.85546875" customWidth="1"/>
    <col min="15602" max="15609" width="18.5703125" customWidth="1"/>
    <col min="15857" max="15857" width="34.85546875" customWidth="1"/>
    <col min="15858" max="15865" width="18.5703125" customWidth="1"/>
    <col min="16113" max="16113" width="34.85546875" customWidth="1"/>
    <col min="16114" max="16121" width="18.5703125" customWidth="1"/>
  </cols>
  <sheetData>
    <row r="2" spans="2:9" s="16" customFormat="1" ht="29.25" customHeight="1" x14ac:dyDescent="0.25">
      <c r="B2" s="129" t="s">
        <v>85</v>
      </c>
      <c r="C2" s="130"/>
      <c r="D2" s="130"/>
      <c r="E2" s="130"/>
      <c r="F2" s="130"/>
      <c r="G2" s="131"/>
    </row>
    <row r="3" spans="2:9" ht="9" customHeight="1" x14ac:dyDescent="0.25">
      <c r="C3" s="45"/>
    </row>
    <row r="4" spans="2:9" ht="35.25" customHeight="1" x14ac:dyDescent="0.25">
      <c r="B4" s="70" t="s">
        <v>67</v>
      </c>
      <c r="C4" s="70" t="s">
        <v>86</v>
      </c>
      <c r="D4" s="70" t="s">
        <v>73</v>
      </c>
      <c r="E4" s="70" t="s">
        <v>70</v>
      </c>
      <c r="F4" s="70" t="s">
        <v>87</v>
      </c>
      <c r="G4" s="70" t="s">
        <v>71</v>
      </c>
    </row>
    <row r="5" spans="2:9" s="16" customFormat="1" ht="21" customHeight="1" x14ac:dyDescent="0.25">
      <c r="B5" s="19" t="s">
        <v>3</v>
      </c>
      <c r="C5" s="38">
        <v>8</v>
      </c>
      <c r="D5" s="57"/>
      <c r="E5" s="38">
        <v>9.4576999999999991</v>
      </c>
      <c r="F5" s="38">
        <v>2</v>
      </c>
      <c r="G5" s="38">
        <f>SUM(C5:F5)</f>
        <v>19.457699999999999</v>
      </c>
      <c r="I5" s="73"/>
    </row>
    <row r="6" spans="2:9" s="16" customFormat="1" ht="21" customHeight="1" x14ac:dyDescent="0.25">
      <c r="B6" s="27" t="s">
        <v>4</v>
      </c>
      <c r="C6" s="29">
        <v>16</v>
      </c>
      <c r="D6" s="57"/>
      <c r="E6" s="29">
        <v>6.7554999999999996</v>
      </c>
      <c r="F6" s="29">
        <v>6</v>
      </c>
      <c r="G6" s="29">
        <f t="shared" ref="G6:G66" si="0">SUM(C6:F6)</f>
        <v>28.755499999999998</v>
      </c>
      <c r="I6" s="73"/>
    </row>
    <row r="7" spans="2:9" s="16" customFormat="1" ht="21" customHeight="1" x14ac:dyDescent="0.25">
      <c r="B7" s="27" t="s">
        <v>5</v>
      </c>
      <c r="C7" s="29">
        <v>10</v>
      </c>
      <c r="D7" s="57"/>
      <c r="E7" s="29">
        <v>4.0533000000000001</v>
      </c>
      <c r="F7" s="29">
        <v>2</v>
      </c>
      <c r="G7" s="29">
        <f t="shared" si="0"/>
        <v>16.0533</v>
      </c>
      <c r="I7" s="73"/>
    </row>
    <row r="8" spans="2:9" s="16" customFormat="1" ht="21" customHeight="1" x14ac:dyDescent="0.25">
      <c r="B8" s="27" t="s">
        <v>6</v>
      </c>
      <c r="C8" s="29">
        <v>8</v>
      </c>
      <c r="D8" s="57"/>
      <c r="E8" s="29">
        <v>2.7021999999999999</v>
      </c>
      <c r="F8" s="29">
        <v>2</v>
      </c>
      <c r="G8" s="29">
        <f t="shared" si="0"/>
        <v>12.702199999999999</v>
      </c>
      <c r="I8" s="73"/>
    </row>
    <row r="9" spans="2:9" s="16" customFormat="1" ht="21" customHeight="1" x14ac:dyDescent="0.25">
      <c r="B9" s="27" t="s">
        <v>7</v>
      </c>
      <c r="C9" s="29">
        <v>11</v>
      </c>
      <c r="D9" s="57"/>
      <c r="E9" s="29">
        <v>2.7021999999999999</v>
      </c>
      <c r="F9" s="29">
        <v>1</v>
      </c>
      <c r="G9" s="29">
        <f t="shared" si="0"/>
        <v>14.702199999999999</v>
      </c>
      <c r="I9" s="73"/>
    </row>
    <row r="10" spans="2:9" s="16" customFormat="1" ht="21" customHeight="1" x14ac:dyDescent="0.25">
      <c r="B10" s="27" t="s">
        <v>8</v>
      </c>
      <c r="C10" s="29">
        <v>12</v>
      </c>
      <c r="D10" s="57"/>
      <c r="E10" s="29">
        <v>6.7554999999999996</v>
      </c>
      <c r="F10" s="41"/>
      <c r="G10" s="29">
        <f t="shared" si="0"/>
        <v>18.755499999999998</v>
      </c>
      <c r="I10" s="73"/>
    </row>
    <row r="11" spans="2:9" s="16" customFormat="1" ht="21" customHeight="1" x14ac:dyDescent="0.25">
      <c r="B11" s="27" t="s">
        <v>9</v>
      </c>
      <c r="C11" s="29">
        <v>31</v>
      </c>
      <c r="D11" s="57"/>
      <c r="E11" s="29">
        <v>12.1599</v>
      </c>
      <c r="F11" s="29">
        <v>3</v>
      </c>
      <c r="G11" s="29">
        <f t="shared" si="0"/>
        <v>46.1599</v>
      </c>
      <c r="I11" s="73"/>
    </row>
    <row r="12" spans="2:9" s="16" customFormat="1" ht="21" customHeight="1" x14ac:dyDescent="0.25">
      <c r="B12" s="27" t="s">
        <v>10</v>
      </c>
      <c r="C12" s="29">
        <v>22</v>
      </c>
      <c r="D12" s="57"/>
      <c r="E12" s="29">
        <v>9.4576999999999991</v>
      </c>
      <c r="F12" s="29">
        <v>5</v>
      </c>
      <c r="G12" s="29">
        <f t="shared" si="0"/>
        <v>36.457700000000003</v>
      </c>
      <c r="I12" s="73"/>
    </row>
    <row r="13" spans="2:9" s="16" customFormat="1" ht="21" customHeight="1" x14ac:dyDescent="0.25">
      <c r="B13" s="21" t="s">
        <v>11</v>
      </c>
      <c r="C13" s="22">
        <f>SUM(C5:C12)</f>
        <v>118</v>
      </c>
      <c r="D13" s="58"/>
      <c r="E13" s="22">
        <v>54.043999999999997</v>
      </c>
      <c r="F13" s="22">
        <f t="shared" ref="F13" si="1">SUM(F5:F12)</f>
        <v>21</v>
      </c>
      <c r="G13" s="22">
        <f t="shared" si="0"/>
        <v>193.04399999999998</v>
      </c>
      <c r="H13" s="55"/>
      <c r="I13" s="73"/>
    </row>
    <row r="14" spans="2:9" s="16" customFormat="1" ht="21" customHeight="1" x14ac:dyDescent="0.25">
      <c r="B14" s="19" t="s">
        <v>12</v>
      </c>
      <c r="C14" s="41"/>
      <c r="D14" s="57"/>
      <c r="E14" s="38">
        <v>1.3511</v>
      </c>
      <c r="F14" s="72"/>
      <c r="G14" s="38">
        <f t="shared" si="0"/>
        <v>1.3511</v>
      </c>
      <c r="I14" s="73"/>
    </row>
    <row r="15" spans="2:9" s="16" customFormat="1" ht="21" customHeight="1" x14ac:dyDescent="0.25">
      <c r="B15" s="27" t="s">
        <v>13</v>
      </c>
      <c r="C15" s="41"/>
      <c r="D15" s="57"/>
      <c r="E15" s="41">
        <v>0</v>
      </c>
      <c r="F15" s="41"/>
      <c r="G15" s="41">
        <f t="shared" si="0"/>
        <v>0</v>
      </c>
      <c r="I15" s="73"/>
    </row>
    <row r="16" spans="2:9" s="16" customFormat="1" ht="21" customHeight="1" x14ac:dyDescent="0.25">
      <c r="B16" s="19" t="s">
        <v>14</v>
      </c>
      <c r="C16" s="38">
        <v>14</v>
      </c>
      <c r="D16" s="57"/>
      <c r="E16" s="38">
        <v>2.7021999999999999</v>
      </c>
      <c r="F16" s="38">
        <v>4</v>
      </c>
      <c r="G16" s="38">
        <f t="shared" si="0"/>
        <v>20.702200000000001</v>
      </c>
      <c r="I16" s="73"/>
    </row>
    <row r="17" spans="2:9" s="16" customFormat="1" ht="21" customHeight="1" x14ac:dyDescent="0.25">
      <c r="B17" s="21" t="s">
        <v>15</v>
      </c>
      <c r="C17" s="22">
        <f>SUM(C14:C16)</f>
        <v>14</v>
      </c>
      <c r="D17" s="58"/>
      <c r="E17" s="22">
        <v>4.0533000000000001</v>
      </c>
      <c r="F17" s="22">
        <v>4</v>
      </c>
      <c r="G17" s="22">
        <f t="shared" si="0"/>
        <v>22.0533</v>
      </c>
      <c r="I17" s="73"/>
    </row>
    <row r="18" spans="2:9" s="16" customFormat="1" ht="21" customHeight="1" x14ac:dyDescent="0.25">
      <c r="B18" s="21" t="s">
        <v>16</v>
      </c>
      <c r="C18" s="22">
        <v>15</v>
      </c>
      <c r="D18" s="58"/>
      <c r="E18" s="22">
        <v>4.0533000000000001</v>
      </c>
      <c r="F18" s="22">
        <v>4</v>
      </c>
      <c r="G18" s="22">
        <f t="shared" si="0"/>
        <v>23.0533</v>
      </c>
      <c r="I18" s="73"/>
    </row>
    <row r="19" spans="2:9" s="16" customFormat="1" ht="21" customHeight="1" x14ac:dyDescent="0.25">
      <c r="B19" s="21" t="s">
        <v>17</v>
      </c>
      <c r="C19" s="22">
        <v>16</v>
      </c>
      <c r="D19" s="58"/>
      <c r="E19" s="22">
        <v>5.4043999999999999</v>
      </c>
      <c r="F19" s="22">
        <v>4</v>
      </c>
      <c r="G19" s="22">
        <f t="shared" si="0"/>
        <v>25.404399999999999</v>
      </c>
      <c r="I19" s="73"/>
    </row>
    <row r="20" spans="2:9" s="16" customFormat="1" ht="21" customHeight="1" x14ac:dyDescent="0.25">
      <c r="B20" s="19" t="s">
        <v>18</v>
      </c>
      <c r="C20" s="38">
        <v>9</v>
      </c>
      <c r="D20" s="57"/>
      <c r="E20" s="38">
        <v>1.3511</v>
      </c>
      <c r="F20" s="38">
        <v>3</v>
      </c>
      <c r="G20" s="38">
        <f t="shared" si="0"/>
        <v>13.351100000000001</v>
      </c>
      <c r="I20" s="73"/>
    </row>
    <row r="21" spans="2:9" s="16" customFormat="1" ht="21" customHeight="1" x14ac:dyDescent="0.25">
      <c r="B21" s="27" t="s">
        <v>19</v>
      </c>
      <c r="C21" s="29">
        <v>15</v>
      </c>
      <c r="D21" s="57"/>
      <c r="E21" s="29">
        <v>2.7021999999999999</v>
      </c>
      <c r="F21" s="29">
        <v>3</v>
      </c>
      <c r="G21" s="29">
        <f t="shared" si="0"/>
        <v>20.702200000000001</v>
      </c>
      <c r="I21" s="73"/>
    </row>
    <row r="22" spans="2:9" s="16" customFormat="1" ht="21" customHeight="1" x14ac:dyDescent="0.25">
      <c r="B22" s="21" t="s">
        <v>20</v>
      </c>
      <c r="C22" s="22">
        <f>SUM(C20:C21)</f>
        <v>24</v>
      </c>
      <c r="D22" s="58"/>
      <c r="E22" s="22">
        <v>4.0533000000000001</v>
      </c>
      <c r="F22" s="22">
        <f t="shared" ref="F22" si="2">SUM(F20:F21)</f>
        <v>6</v>
      </c>
      <c r="G22" s="22">
        <f t="shared" si="0"/>
        <v>34.0533</v>
      </c>
      <c r="I22" s="73"/>
    </row>
    <row r="23" spans="2:9" s="16" customFormat="1" ht="21" customHeight="1" x14ac:dyDescent="0.25">
      <c r="B23" s="21" t="s">
        <v>21</v>
      </c>
      <c r="C23" s="22">
        <v>46</v>
      </c>
      <c r="D23" s="58"/>
      <c r="E23" s="22">
        <v>10.8088</v>
      </c>
      <c r="F23" s="22">
        <v>7</v>
      </c>
      <c r="G23" s="22">
        <f t="shared" si="0"/>
        <v>63.808799999999998</v>
      </c>
      <c r="I23" s="73"/>
    </row>
    <row r="24" spans="2:9" s="16" customFormat="1" ht="21" customHeight="1" x14ac:dyDescent="0.25">
      <c r="B24" s="19" t="s">
        <v>22</v>
      </c>
      <c r="C24" s="39">
        <v>7</v>
      </c>
      <c r="D24" s="57"/>
      <c r="E24" s="42">
        <v>0</v>
      </c>
      <c r="F24" s="41"/>
      <c r="G24" s="39">
        <f t="shared" si="0"/>
        <v>7</v>
      </c>
      <c r="I24" s="73"/>
    </row>
    <row r="25" spans="2:9" s="16" customFormat="1" ht="21" customHeight="1" x14ac:dyDescent="0.25">
      <c r="B25" s="27" t="s">
        <v>23</v>
      </c>
      <c r="C25" s="29">
        <v>21</v>
      </c>
      <c r="D25" s="57"/>
      <c r="E25" s="29">
        <v>8.1066000000000003</v>
      </c>
      <c r="F25" s="29">
        <v>4</v>
      </c>
      <c r="G25" s="29">
        <f t="shared" si="0"/>
        <v>33.1066</v>
      </c>
      <c r="I25" s="73"/>
    </row>
    <row r="26" spans="2:9" s="16" customFormat="1" ht="21" customHeight="1" x14ac:dyDescent="0.25">
      <c r="B26" s="27" t="s">
        <v>24</v>
      </c>
      <c r="C26" s="29">
        <v>10</v>
      </c>
      <c r="D26" s="57"/>
      <c r="E26" s="29">
        <v>8.1066000000000003</v>
      </c>
      <c r="F26" s="41"/>
      <c r="G26" s="29">
        <f t="shared" si="0"/>
        <v>18.1066</v>
      </c>
      <c r="I26" s="73"/>
    </row>
    <row r="27" spans="2:9" s="16" customFormat="1" ht="21" customHeight="1" x14ac:dyDescent="0.25">
      <c r="B27" s="27" t="s">
        <v>25</v>
      </c>
      <c r="C27" s="29">
        <v>191</v>
      </c>
      <c r="D27" s="57"/>
      <c r="E27" s="29">
        <v>70.257199999999997</v>
      </c>
      <c r="F27" s="29">
        <v>20</v>
      </c>
      <c r="G27" s="29">
        <f t="shared" si="0"/>
        <v>281.25720000000001</v>
      </c>
      <c r="I27" s="73"/>
    </row>
    <row r="28" spans="2:9" s="16" customFormat="1" ht="21" customHeight="1" x14ac:dyDescent="0.25">
      <c r="B28" s="19" t="s">
        <v>26</v>
      </c>
      <c r="C28" s="38">
        <v>177</v>
      </c>
      <c r="D28" s="57"/>
      <c r="E28" s="38">
        <v>71.6083</v>
      </c>
      <c r="F28" s="38">
        <v>22</v>
      </c>
      <c r="G28" s="38">
        <f t="shared" si="0"/>
        <v>270.60829999999999</v>
      </c>
      <c r="I28" s="73"/>
    </row>
    <row r="29" spans="2:9" s="16" customFormat="1" ht="21" customHeight="1" x14ac:dyDescent="0.25">
      <c r="B29" s="21" t="s">
        <v>27</v>
      </c>
      <c r="C29" s="22">
        <f>SUM(C24:C28)</f>
        <v>406</v>
      </c>
      <c r="D29" s="58"/>
      <c r="E29" s="22">
        <v>158.0787</v>
      </c>
      <c r="F29" s="22">
        <f t="shared" ref="F29" si="3">SUM(F24:F28)</f>
        <v>46</v>
      </c>
      <c r="G29" s="22">
        <f t="shared" si="0"/>
        <v>610.07870000000003</v>
      </c>
      <c r="I29" s="73"/>
    </row>
    <row r="30" spans="2:9" s="16" customFormat="1" ht="21" customHeight="1" x14ac:dyDescent="0.25">
      <c r="B30" s="19" t="s">
        <v>28</v>
      </c>
      <c r="C30" s="38">
        <v>170</v>
      </c>
      <c r="D30" s="59">
        <v>1</v>
      </c>
      <c r="E30" s="38">
        <v>55.395099999999999</v>
      </c>
      <c r="F30" s="38">
        <v>27</v>
      </c>
      <c r="G30" s="38">
        <f t="shared" si="0"/>
        <v>253.39510000000001</v>
      </c>
      <c r="I30" s="73"/>
    </row>
    <row r="31" spans="2:9" s="16" customFormat="1" ht="21" customHeight="1" x14ac:dyDescent="0.25">
      <c r="B31" s="27" t="s">
        <v>29</v>
      </c>
      <c r="C31" s="29">
        <v>89</v>
      </c>
      <c r="D31" s="57"/>
      <c r="E31" s="29">
        <v>55.395099999999999</v>
      </c>
      <c r="F31" s="29">
        <v>15</v>
      </c>
      <c r="G31" s="29">
        <f t="shared" si="0"/>
        <v>159.39510000000001</v>
      </c>
      <c r="I31" s="73"/>
    </row>
    <row r="32" spans="2:9" s="16" customFormat="1" ht="21" customHeight="1" x14ac:dyDescent="0.25">
      <c r="B32" s="27" t="s">
        <v>30</v>
      </c>
      <c r="C32" s="29">
        <v>289</v>
      </c>
      <c r="D32" s="60">
        <v>2</v>
      </c>
      <c r="E32" s="29">
        <v>209.4205</v>
      </c>
      <c r="F32" s="29">
        <v>87</v>
      </c>
      <c r="G32" s="29">
        <f t="shared" si="0"/>
        <v>587.42049999999995</v>
      </c>
      <c r="I32" s="73"/>
    </row>
    <row r="33" spans="2:9" s="16" customFormat="1" ht="21" customHeight="1" x14ac:dyDescent="0.25">
      <c r="B33" s="27" t="s">
        <v>31</v>
      </c>
      <c r="C33" s="29">
        <v>199</v>
      </c>
      <c r="D33" s="57"/>
      <c r="E33" s="29">
        <v>75.661599999999993</v>
      </c>
      <c r="F33" s="29">
        <v>14</v>
      </c>
      <c r="G33" s="29">
        <f t="shared" si="0"/>
        <v>288.66160000000002</v>
      </c>
      <c r="I33" s="73"/>
    </row>
    <row r="34" spans="2:9" s="16" customFormat="1" ht="21" customHeight="1" x14ac:dyDescent="0.25">
      <c r="B34" s="27" t="s">
        <v>32</v>
      </c>
      <c r="C34" s="29">
        <v>70</v>
      </c>
      <c r="D34" s="57"/>
      <c r="E34" s="29">
        <v>24.319800000000001</v>
      </c>
      <c r="F34" s="29">
        <v>5</v>
      </c>
      <c r="G34" s="29">
        <f t="shared" si="0"/>
        <v>99.319800000000001</v>
      </c>
      <c r="I34" s="73"/>
    </row>
    <row r="35" spans="2:9" s="16" customFormat="1" ht="21" customHeight="1" x14ac:dyDescent="0.25">
      <c r="B35" s="27" t="s">
        <v>33</v>
      </c>
      <c r="C35" s="29">
        <v>150</v>
      </c>
      <c r="D35" s="60">
        <v>1</v>
      </c>
      <c r="E35" s="29">
        <v>108.08799999999999</v>
      </c>
      <c r="F35" s="29">
        <v>44</v>
      </c>
      <c r="G35" s="29">
        <f t="shared" si="0"/>
        <v>303.08799999999997</v>
      </c>
      <c r="I35" s="73"/>
    </row>
    <row r="36" spans="2:9" s="16" customFormat="1" ht="21" customHeight="1" x14ac:dyDescent="0.25">
      <c r="B36" s="27" t="s">
        <v>34</v>
      </c>
      <c r="C36" s="29">
        <v>21</v>
      </c>
      <c r="D36" s="57"/>
      <c r="E36" s="29">
        <v>12.1599</v>
      </c>
      <c r="F36" s="29">
        <v>7</v>
      </c>
      <c r="G36" s="29">
        <f t="shared" si="0"/>
        <v>40.1599</v>
      </c>
      <c r="I36" s="73"/>
    </row>
    <row r="37" spans="2:9" s="16" customFormat="1" ht="21" customHeight="1" x14ac:dyDescent="0.25">
      <c r="B37" s="27" t="s">
        <v>35</v>
      </c>
      <c r="C37" s="29">
        <v>491</v>
      </c>
      <c r="D37" s="57"/>
      <c r="E37" s="29">
        <v>271.5711</v>
      </c>
      <c r="F37" s="29">
        <v>103</v>
      </c>
      <c r="G37" s="29">
        <f t="shared" si="0"/>
        <v>865.5711</v>
      </c>
      <c r="I37" s="73"/>
    </row>
    <row r="38" spans="2:9" s="16" customFormat="1" ht="21" customHeight="1" x14ac:dyDescent="0.25">
      <c r="B38" s="24" t="s">
        <v>36</v>
      </c>
      <c r="C38" s="40">
        <v>107</v>
      </c>
      <c r="D38" s="61"/>
      <c r="E38" s="40">
        <v>68.906100000000009</v>
      </c>
      <c r="F38" s="40">
        <v>23</v>
      </c>
      <c r="G38" s="40">
        <f t="shared" si="0"/>
        <v>198.90610000000001</v>
      </c>
      <c r="I38" s="73"/>
    </row>
    <row r="39" spans="2:9" s="16" customFormat="1" ht="21" customHeight="1" x14ac:dyDescent="0.25">
      <c r="B39" s="21" t="s">
        <v>37</v>
      </c>
      <c r="C39" s="22">
        <f>SUM(C30:C38)</f>
        <v>1586</v>
      </c>
      <c r="D39" s="62">
        <f>SUM(D30:D38)</f>
        <v>4</v>
      </c>
      <c r="E39" s="22">
        <v>880.91719999999998</v>
      </c>
      <c r="F39" s="22">
        <f t="shared" ref="F39" si="4">SUM(F30:F38)</f>
        <v>325</v>
      </c>
      <c r="G39" s="22">
        <f t="shared" si="0"/>
        <v>2795.9171999999999</v>
      </c>
      <c r="I39" s="73"/>
    </row>
    <row r="40" spans="2:9" s="16" customFormat="1" ht="21" customHeight="1" x14ac:dyDescent="0.25">
      <c r="B40" s="19" t="s">
        <v>38</v>
      </c>
      <c r="C40" s="38">
        <v>31</v>
      </c>
      <c r="D40" s="57"/>
      <c r="E40" s="38">
        <v>5.4043999999999999</v>
      </c>
      <c r="F40" s="38">
        <v>4</v>
      </c>
      <c r="G40" s="38">
        <f t="shared" si="0"/>
        <v>40.404400000000003</v>
      </c>
      <c r="I40" s="73"/>
    </row>
    <row r="41" spans="2:9" s="16" customFormat="1" ht="21" customHeight="1" x14ac:dyDescent="0.25">
      <c r="B41" s="27" t="s">
        <v>39</v>
      </c>
      <c r="C41" s="29">
        <v>6</v>
      </c>
      <c r="D41" s="57"/>
      <c r="E41" s="29">
        <v>1.3511</v>
      </c>
      <c r="F41" s="41"/>
      <c r="G41" s="29">
        <f t="shared" si="0"/>
        <v>7.3510999999999997</v>
      </c>
      <c r="I41" s="73"/>
    </row>
    <row r="42" spans="2:9" s="16" customFormat="1" ht="21" customHeight="1" x14ac:dyDescent="0.25">
      <c r="B42" s="27" t="s">
        <v>40</v>
      </c>
      <c r="C42" s="29">
        <v>5</v>
      </c>
      <c r="D42" s="57"/>
      <c r="E42" s="41">
        <v>0</v>
      </c>
      <c r="F42" s="41"/>
      <c r="G42" s="29">
        <f t="shared" si="0"/>
        <v>5</v>
      </c>
      <c r="I42" s="73"/>
    </row>
    <row r="43" spans="2:9" s="16" customFormat="1" ht="21" customHeight="1" x14ac:dyDescent="0.25">
      <c r="B43" s="27" t="s">
        <v>41</v>
      </c>
      <c r="C43" s="29">
        <v>0</v>
      </c>
      <c r="D43" s="57"/>
      <c r="E43" s="41">
        <v>0</v>
      </c>
      <c r="F43" s="41"/>
      <c r="G43" s="41">
        <f t="shared" si="0"/>
        <v>0</v>
      </c>
      <c r="I43" s="73"/>
    </row>
    <row r="44" spans="2:9" s="16" customFormat="1" ht="21" customHeight="1" x14ac:dyDescent="0.25">
      <c r="B44" s="21" t="s">
        <v>42</v>
      </c>
      <c r="C44" s="22">
        <f>SUM(C40:C43)</f>
        <v>42</v>
      </c>
      <c r="D44" s="58"/>
      <c r="E44" s="22">
        <v>6.7554999999999996</v>
      </c>
      <c r="F44" s="22">
        <f t="shared" ref="F44" si="5">SUM(F40:F43)</f>
        <v>4</v>
      </c>
      <c r="G44" s="22">
        <f t="shared" si="0"/>
        <v>52.755499999999998</v>
      </c>
      <c r="I44" s="73"/>
    </row>
    <row r="45" spans="2:9" s="16" customFormat="1" ht="21" customHeight="1" x14ac:dyDescent="0.25">
      <c r="B45" s="19" t="s">
        <v>43</v>
      </c>
      <c r="C45" s="38">
        <v>34</v>
      </c>
      <c r="D45" s="57"/>
      <c r="E45" s="38">
        <v>13.510999999999999</v>
      </c>
      <c r="F45" s="38">
        <v>4</v>
      </c>
      <c r="G45" s="38">
        <f t="shared" si="0"/>
        <v>51.510999999999996</v>
      </c>
      <c r="I45" s="73"/>
    </row>
    <row r="46" spans="2:9" s="16" customFormat="1" ht="21" customHeight="1" x14ac:dyDescent="0.25">
      <c r="B46" s="27" t="s">
        <v>44</v>
      </c>
      <c r="C46" s="29">
        <v>31</v>
      </c>
      <c r="D46" s="57"/>
      <c r="E46" s="29">
        <v>10.8088</v>
      </c>
      <c r="F46" s="29">
        <v>4</v>
      </c>
      <c r="G46" s="29">
        <f t="shared" si="0"/>
        <v>45.808799999999998</v>
      </c>
      <c r="I46" s="73"/>
    </row>
    <row r="47" spans="2:9" s="16" customFormat="1" ht="21" customHeight="1" x14ac:dyDescent="0.25">
      <c r="B47" s="21" t="s">
        <v>45</v>
      </c>
      <c r="C47" s="22">
        <f>SUM(C45:C46)</f>
        <v>65</v>
      </c>
      <c r="D47" s="58"/>
      <c r="E47" s="22">
        <v>24.319800000000001</v>
      </c>
      <c r="F47" s="22">
        <f t="shared" ref="F47" si="6">SUM(F45:F46)</f>
        <v>8</v>
      </c>
      <c r="G47" s="22">
        <f t="shared" si="0"/>
        <v>97.319800000000001</v>
      </c>
      <c r="I47" s="73"/>
    </row>
    <row r="48" spans="2:9" s="16" customFormat="1" ht="21" customHeight="1" x14ac:dyDescent="0.25">
      <c r="B48" s="19" t="s">
        <v>46</v>
      </c>
      <c r="C48" s="38">
        <v>11</v>
      </c>
      <c r="D48" s="57"/>
      <c r="E48" s="38">
        <v>2.7021999999999999</v>
      </c>
      <c r="F48" s="41"/>
      <c r="G48" s="38">
        <f t="shared" si="0"/>
        <v>13.702199999999999</v>
      </c>
      <c r="I48" s="73"/>
    </row>
    <row r="49" spans="2:9" s="16" customFormat="1" ht="21" customHeight="1" x14ac:dyDescent="0.25">
      <c r="B49" s="27" t="s">
        <v>47</v>
      </c>
      <c r="C49" s="29">
        <v>3</v>
      </c>
      <c r="D49" s="57"/>
      <c r="E49" s="29">
        <v>2.7021999999999999</v>
      </c>
      <c r="F49" s="41"/>
      <c r="G49" s="29">
        <f t="shared" si="0"/>
        <v>5.7021999999999995</v>
      </c>
      <c r="I49" s="73"/>
    </row>
    <row r="50" spans="2:9" s="16" customFormat="1" ht="21" customHeight="1" x14ac:dyDescent="0.25">
      <c r="B50" s="27" t="s">
        <v>48</v>
      </c>
      <c r="C50" s="29">
        <v>11</v>
      </c>
      <c r="D50" s="57"/>
      <c r="E50" s="29">
        <v>5.4043999999999999</v>
      </c>
      <c r="F50" s="41"/>
      <c r="G50" s="29">
        <f t="shared" si="0"/>
        <v>16.404399999999999</v>
      </c>
      <c r="I50" s="73"/>
    </row>
    <row r="51" spans="2:9" s="16" customFormat="1" ht="21" customHeight="1" x14ac:dyDescent="0.25">
      <c r="B51" s="27" t="s">
        <v>49</v>
      </c>
      <c r="C51" s="29">
        <v>11</v>
      </c>
      <c r="D51" s="60">
        <v>1</v>
      </c>
      <c r="E51" s="29">
        <v>2.7021999999999999</v>
      </c>
      <c r="F51" s="41"/>
      <c r="G51" s="29">
        <f t="shared" si="0"/>
        <v>14.702199999999999</v>
      </c>
      <c r="I51" s="73"/>
    </row>
    <row r="52" spans="2:9" s="16" customFormat="1" ht="21" customHeight="1" x14ac:dyDescent="0.25">
      <c r="B52" s="21" t="s">
        <v>50</v>
      </c>
      <c r="C52" s="22">
        <f>SUM(C48:C51)</f>
        <v>36</v>
      </c>
      <c r="D52" s="62">
        <f t="shared" ref="D52" si="7">SUM(D48:D51)</f>
        <v>1</v>
      </c>
      <c r="E52" s="22">
        <v>13.510999999999999</v>
      </c>
      <c r="F52" s="22">
        <v>1</v>
      </c>
      <c r="G52" s="22">
        <f t="shared" si="0"/>
        <v>51.510999999999996</v>
      </c>
      <c r="I52" s="73"/>
    </row>
    <row r="53" spans="2:9" s="16" customFormat="1" ht="21" customHeight="1" x14ac:dyDescent="0.25">
      <c r="B53" s="21" t="s">
        <v>51</v>
      </c>
      <c r="C53" s="22">
        <v>5201</v>
      </c>
      <c r="D53" s="62">
        <v>20</v>
      </c>
      <c r="E53" s="22">
        <v>2760.2973000000002</v>
      </c>
      <c r="F53" s="22">
        <v>704</v>
      </c>
      <c r="G53" s="22">
        <f t="shared" si="0"/>
        <v>8685.2973000000002</v>
      </c>
      <c r="I53" s="73"/>
    </row>
    <row r="54" spans="2:9" s="16" customFormat="1" ht="21" customHeight="1" x14ac:dyDescent="0.25">
      <c r="B54" s="21" t="s">
        <v>52</v>
      </c>
      <c r="C54" s="22">
        <v>30</v>
      </c>
      <c r="D54" s="58"/>
      <c r="E54" s="22">
        <v>5.4043999999999999</v>
      </c>
      <c r="F54" s="22">
        <v>2</v>
      </c>
      <c r="G54" s="22">
        <f t="shared" si="0"/>
        <v>37.404400000000003</v>
      </c>
      <c r="I54" s="73"/>
    </row>
    <row r="55" spans="2:9" s="16" customFormat="1" ht="21" customHeight="1" x14ac:dyDescent="0.25">
      <c r="B55" s="21" t="s">
        <v>53</v>
      </c>
      <c r="C55" s="22">
        <v>8</v>
      </c>
      <c r="D55" s="58"/>
      <c r="E55" s="22">
        <v>5.4043999999999999</v>
      </c>
      <c r="F55" s="42"/>
      <c r="G55" s="22">
        <f t="shared" si="0"/>
        <v>13.404399999999999</v>
      </c>
      <c r="I55" s="73"/>
    </row>
    <row r="56" spans="2:9" s="16" customFormat="1" ht="21" customHeight="1" x14ac:dyDescent="0.25">
      <c r="B56" s="19" t="s">
        <v>54</v>
      </c>
      <c r="C56" s="38">
        <v>6</v>
      </c>
      <c r="D56" s="57"/>
      <c r="E56" s="38">
        <v>1.3511</v>
      </c>
      <c r="F56" s="41"/>
      <c r="G56" s="38">
        <f t="shared" si="0"/>
        <v>7.3510999999999997</v>
      </c>
      <c r="I56" s="73"/>
    </row>
    <row r="57" spans="2:9" s="16" customFormat="1" ht="21" customHeight="1" x14ac:dyDescent="0.25">
      <c r="B57" s="27" t="s">
        <v>55</v>
      </c>
      <c r="C57" s="29">
        <v>6</v>
      </c>
      <c r="D57" s="57"/>
      <c r="E57" s="29">
        <v>1.3511</v>
      </c>
      <c r="F57" s="29">
        <v>1</v>
      </c>
      <c r="G57" s="29">
        <f t="shared" si="0"/>
        <v>8.3510999999999989</v>
      </c>
      <c r="I57" s="73"/>
    </row>
    <row r="58" spans="2:9" s="16" customFormat="1" ht="21" customHeight="1" x14ac:dyDescent="0.25">
      <c r="B58" s="19" t="s">
        <v>56</v>
      </c>
      <c r="C58" s="38">
        <v>16</v>
      </c>
      <c r="D58" s="57"/>
      <c r="E58" s="38">
        <v>1.3511</v>
      </c>
      <c r="F58" s="41"/>
      <c r="G58" s="38">
        <f t="shared" si="0"/>
        <v>17.351099999999999</v>
      </c>
      <c r="I58" s="73"/>
    </row>
    <row r="59" spans="2:9" s="16" customFormat="1" ht="21" customHeight="1" x14ac:dyDescent="0.25">
      <c r="B59" s="21" t="s">
        <v>57</v>
      </c>
      <c r="C59" s="22">
        <f>SUM(C56:C58)</f>
        <v>28</v>
      </c>
      <c r="D59" s="58"/>
      <c r="E59" s="22">
        <v>4.0533000000000001</v>
      </c>
      <c r="F59" s="22">
        <f t="shared" ref="F59" si="8">SUM(F56:F58)</f>
        <v>1</v>
      </c>
      <c r="G59" s="22">
        <f t="shared" si="0"/>
        <v>33.0533</v>
      </c>
      <c r="I59" s="73"/>
    </row>
    <row r="60" spans="2:9" s="16" customFormat="1" ht="21" customHeight="1" x14ac:dyDescent="0.25">
      <c r="B60" s="21" t="s">
        <v>58</v>
      </c>
      <c r="C60" s="22">
        <v>4</v>
      </c>
      <c r="D60" s="58"/>
      <c r="E60" s="22">
        <v>1.3511</v>
      </c>
      <c r="F60" s="42"/>
      <c r="G60" s="22">
        <f t="shared" si="0"/>
        <v>5.3510999999999997</v>
      </c>
      <c r="I60" s="73"/>
    </row>
    <row r="61" spans="2:9" s="16" customFormat="1" ht="21" customHeight="1" x14ac:dyDescent="0.25">
      <c r="B61" s="19" t="s">
        <v>59</v>
      </c>
      <c r="C61" s="38">
        <v>52</v>
      </c>
      <c r="D61" s="57"/>
      <c r="E61" s="38">
        <v>24.319800000000001</v>
      </c>
      <c r="F61" s="38">
        <v>7</v>
      </c>
      <c r="G61" s="38">
        <f t="shared" si="0"/>
        <v>83.319800000000001</v>
      </c>
      <c r="I61" s="73"/>
    </row>
    <row r="62" spans="2:9" s="16" customFormat="1" ht="21" customHeight="1" x14ac:dyDescent="0.25">
      <c r="B62" s="27" t="s">
        <v>60</v>
      </c>
      <c r="C62" s="29">
        <v>9</v>
      </c>
      <c r="D62" s="57"/>
      <c r="E62" s="29">
        <v>1.3511</v>
      </c>
      <c r="F62" s="29">
        <v>3</v>
      </c>
      <c r="G62" s="29">
        <f t="shared" si="0"/>
        <v>13.351100000000001</v>
      </c>
      <c r="I62" s="73"/>
    </row>
    <row r="63" spans="2:9" s="16" customFormat="1" ht="21" customHeight="1" x14ac:dyDescent="0.25">
      <c r="B63" s="19" t="s">
        <v>61</v>
      </c>
      <c r="C63" s="38">
        <v>32</v>
      </c>
      <c r="D63" s="57"/>
      <c r="E63" s="38">
        <v>6.7554999999999996</v>
      </c>
      <c r="F63" s="38">
        <v>2</v>
      </c>
      <c r="G63" s="38">
        <f t="shared" si="0"/>
        <v>40.755499999999998</v>
      </c>
      <c r="I63" s="73"/>
    </row>
    <row r="64" spans="2:9" s="16" customFormat="1" ht="21" customHeight="1" x14ac:dyDescent="0.25">
      <c r="B64" s="21" t="s">
        <v>62</v>
      </c>
      <c r="C64" s="22">
        <f>SUM(C61:C63)</f>
        <v>93</v>
      </c>
      <c r="D64" s="58"/>
      <c r="E64" s="22">
        <v>32.426400000000001</v>
      </c>
      <c r="F64" s="22">
        <f t="shared" ref="F64" si="9">SUM(F61:F63)</f>
        <v>12</v>
      </c>
      <c r="G64" s="22">
        <f t="shared" si="0"/>
        <v>137.4264</v>
      </c>
      <c r="I64" s="73"/>
    </row>
    <row r="65" spans="2:9" s="16" customFormat="1" ht="21" customHeight="1" x14ac:dyDescent="0.25">
      <c r="B65" s="21" t="s">
        <v>63</v>
      </c>
      <c r="C65" s="42"/>
      <c r="D65" s="58"/>
      <c r="E65" s="42">
        <v>0</v>
      </c>
      <c r="F65" s="42"/>
      <c r="G65" s="42">
        <f t="shared" si="0"/>
        <v>0</v>
      </c>
      <c r="I65" s="73"/>
    </row>
    <row r="66" spans="2:9" s="16" customFormat="1" ht="21" customHeight="1" x14ac:dyDescent="0.25">
      <c r="B66" s="21" t="s">
        <v>64</v>
      </c>
      <c r="C66" s="42"/>
      <c r="D66" s="58"/>
      <c r="E66" s="42">
        <v>0</v>
      </c>
      <c r="F66" s="42"/>
      <c r="G66" s="42">
        <f t="shared" si="0"/>
        <v>0</v>
      </c>
      <c r="I66" s="73"/>
    </row>
    <row r="67" spans="2:9" ht="27" customHeight="1" x14ac:dyDescent="0.25">
      <c r="B67" s="64" t="s">
        <v>65</v>
      </c>
      <c r="C67" s="63">
        <f>C13+C17+C18+C19+C22+C23+C29+C39+C44+C47+C52+C53+C54+C55+C59+C60+C64</f>
        <v>7732</v>
      </c>
      <c r="D67" s="63">
        <f t="shared" ref="D67" si="10">D13+D17+D18+D19+D22+D23+D29+D39+D44+D47+D52+D53+D54+D55+D59+D60+D64</f>
        <v>25</v>
      </c>
      <c r="E67" s="63">
        <v>3974.9361999999996</v>
      </c>
      <c r="F67" s="63">
        <f>F13+F17+F18+F19+F22+F23+F29+F39+F44+F47+F52+F53+F54+F55+F59+F60+F64</f>
        <v>1149</v>
      </c>
      <c r="G67" s="63">
        <f>G13+G17+G18+G19+G22+G23+G29+G39+G44+G47+G52+G53+G54+G55+G59+G60+G64</f>
        <v>12880.9362</v>
      </c>
      <c r="H67" s="54"/>
      <c r="I67" s="73"/>
    </row>
    <row r="68" spans="2:9" s="45" customFormat="1" ht="21" customHeight="1" x14ac:dyDescent="0.25">
      <c r="B68" s="43"/>
      <c r="C68" s="44"/>
      <c r="D68" s="44"/>
      <c r="E68" s="44"/>
      <c r="F68" s="44"/>
      <c r="G68" s="44"/>
    </row>
    <row r="69" spans="2:9" ht="15.75" x14ac:dyDescent="0.25">
      <c r="C69" s="71"/>
      <c r="D69" s="71"/>
      <c r="E69" s="71"/>
      <c r="F69" s="71"/>
      <c r="G69" s="71"/>
    </row>
    <row r="70" spans="2:9" x14ac:dyDescent="0.25">
      <c r="G70" s="56"/>
    </row>
    <row r="72" spans="2:9" ht="25.5" customHeight="1" x14ac:dyDescent="0.35">
      <c r="B72" s="17"/>
      <c r="C72" s="17"/>
    </row>
    <row r="73" spans="2:9" ht="23.25" x14ac:dyDescent="0.35">
      <c r="B73" s="17"/>
      <c r="C73" s="17"/>
    </row>
    <row r="74" spans="2:9" ht="23.25" x14ac:dyDescent="0.35">
      <c r="B74" s="17"/>
      <c r="C74" s="17"/>
    </row>
    <row r="75" spans="2:9" ht="23.25" x14ac:dyDescent="0.35">
      <c r="B75" s="17"/>
      <c r="C75" s="17"/>
    </row>
    <row r="76" spans="2:9" ht="23.25" x14ac:dyDescent="0.35">
      <c r="B76" s="17"/>
      <c r="C76" s="17"/>
    </row>
    <row r="112" spans="2:3" ht="23.25" hidden="1" x14ac:dyDescent="0.35">
      <c r="B112" s="17" t="s">
        <v>51</v>
      </c>
      <c r="C112" s="17">
        <v>8802</v>
      </c>
    </row>
    <row r="113" spans="2:3" ht="23.25" hidden="1" x14ac:dyDescent="0.35">
      <c r="B113" s="17" t="s">
        <v>37</v>
      </c>
      <c r="C113" s="17">
        <v>2973</v>
      </c>
    </row>
    <row r="114" spans="2:3" ht="23.25" hidden="1" x14ac:dyDescent="0.35">
      <c r="B114" s="17" t="s">
        <v>69</v>
      </c>
      <c r="C114" s="17">
        <v>834</v>
      </c>
    </row>
    <row r="115" spans="2:3" ht="23.25" hidden="1" x14ac:dyDescent="0.35">
      <c r="B115" s="17" t="s">
        <v>27</v>
      </c>
      <c r="C115" s="17">
        <v>630</v>
      </c>
    </row>
    <row r="116" spans="2:3" ht="23.25" hidden="1" x14ac:dyDescent="0.35">
      <c r="B116" s="17" t="s">
        <v>65</v>
      </c>
      <c r="C116" s="17">
        <v>13239</v>
      </c>
    </row>
    <row r="117" spans="2:3" hidden="1" x14ac:dyDescent="0.25"/>
    <row r="118" spans="2:3" hidden="1" x14ac:dyDescent="0.25"/>
    <row r="119" spans="2:3" hidden="1" x14ac:dyDescent="0.25"/>
    <row r="120" spans="2:3" hidden="1" x14ac:dyDescent="0.25"/>
    <row r="121" spans="2:3" hidden="1" x14ac:dyDescent="0.25"/>
  </sheetData>
  <mergeCells count="1">
    <mergeCell ref="B2:G2"/>
  </mergeCells>
  <printOptions horizontalCentered="1"/>
  <pageMargins left="0.70866141732283472" right="0.70866141732283472" top="0.78740157480314965" bottom="0.98425196850393704" header="0" footer="0.31496062992125984"/>
  <pageSetup paperSize="9"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72"/>
  <sheetViews>
    <sheetView workbookViewId="0">
      <selection activeCell="B5" sqref="B5"/>
    </sheetView>
  </sheetViews>
  <sheetFormatPr baseColWidth="10" defaultColWidth="9.140625" defaultRowHeight="15" x14ac:dyDescent="0.25"/>
  <cols>
    <col min="1" max="1" width="9.140625" style="50"/>
    <col min="2" max="2" width="26.28515625" style="50" customWidth="1"/>
    <col min="3" max="3" width="19.28515625" style="50" customWidth="1"/>
    <col min="4" max="4" width="13.140625" style="50" customWidth="1"/>
    <col min="5" max="5" width="19.85546875" style="50" customWidth="1"/>
    <col min="6" max="6" width="12.7109375" style="50" customWidth="1"/>
    <col min="7" max="7" width="15.5703125" style="83" customWidth="1"/>
    <col min="8" max="8" width="11.140625" style="50" customWidth="1"/>
    <col min="9" max="16384" width="9.140625" style="50"/>
  </cols>
  <sheetData>
    <row r="3" spans="2:8" ht="30.75" customHeight="1" x14ac:dyDescent="0.25">
      <c r="B3" s="132" t="s">
        <v>88</v>
      </c>
      <c r="C3" s="132"/>
      <c r="D3" s="132"/>
      <c r="E3" s="132"/>
      <c r="F3" s="132"/>
      <c r="G3" s="132"/>
      <c r="H3" s="132"/>
    </row>
    <row r="5" spans="2:8" ht="47.25" customHeight="1" x14ac:dyDescent="0.25">
      <c r="B5" s="26" t="s">
        <v>72</v>
      </c>
      <c r="C5" s="26" t="s">
        <v>89</v>
      </c>
      <c r="D5" s="26" t="s">
        <v>2</v>
      </c>
      <c r="E5" s="74" t="s">
        <v>90</v>
      </c>
      <c r="F5" s="26" t="s">
        <v>2</v>
      </c>
      <c r="G5" s="26" t="s">
        <v>91</v>
      </c>
      <c r="H5" s="26" t="s">
        <v>2</v>
      </c>
    </row>
    <row r="6" spans="2:8" ht="15.75" x14ac:dyDescent="0.25">
      <c r="B6" s="19" t="s">
        <v>3</v>
      </c>
      <c r="C6" s="38">
        <v>3</v>
      </c>
      <c r="D6" s="75">
        <f>+C6*100/1307</f>
        <v>0.22953328232593725</v>
      </c>
      <c r="E6" s="38">
        <v>2</v>
      </c>
      <c r="F6" s="76">
        <f>+E6*100/1786</f>
        <v>0.11198208286674133</v>
      </c>
      <c r="G6" s="38">
        <f>C6+E6</f>
        <v>5</v>
      </c>
      <c r="H6" s="76">
        <f>+G6*100/3093</f>
        <v>0.16165535079211121</v>
      </c>
    </row>
    <row r="7" spans="2:8" ht="15.75" x14ac:dyDescent="0.25">
      <c r="B7" s="27" t="s">
        <v>4</v>
      </c>
      <c r="C7" s="29">
        <v>1</v>
      </c>
      <c r="D7" s="75">
        <f t="shared" ref="D7:D68" si="0">+C7*100/1307</f>
        <v>7.6511094108645747E-2</v>
      </c>
      <c r="E7" s="29">
        <v>7</v>
      </c>
      <c r="F7" s="76">
        <f t="shared" ref="F7:F68" si="1">+E7*100/1786</f>
        <v>0.39193729003359462</v>
      </c>
      <c r="G7" s="29">
        <f t="shared" ref="G7:G68" si="2">C7+E7</f>
        <v>8</v>
      </c>
      <c r="H7" s="76">
        <f t="shared" ref="H7:H68" si="3">+G7*100/3093</f>
        <v>0.25864856126737795</v>
      </c>
    </row>
    <row r="8" spans="2:8" ht="15.75" x14ac:dyDescent="0.25">
      <c r="B8" s="27" t="s">
        <v>5</v>
      </c>
      <c r="C8" s="29">
        <v>4</v>
      </c>
      <c r="D8" s="75">
        <f t="shared" si="0"/>
        <v>0.30604437643458299</v>
      </c>
      <c r="E8" s="29">
        <v>3</v>
      </c>
      <c r="F8" s="76">
        <f t="shared" si="1"/>
        <v>0.16797312430011199</v>
      </c>
      <c r="G8" s="29">
        <f t="shared" si="2"/>
        <v>7</v>
      </c>
      <c r="H8" s="76">
        <f t="shared" si="3"/>
        <v>0.22631749110895572</v>
      </c>
    </row>
    <row r="9" spans="2:8" ht="15.75" x14ac:dyDescent="0.25">
      <c r="B9" s="27" t="s">
        <v>6</v>
      </c>
      <c r="C9" s="41"/>
      <c r="D9" s="77"/>
      <c r="E9" s="29">
        <v>3</v>
      </c>
      <c r="F9" s="76">
        <f t="shared" si="1"/>
        <v>0.16797312430011199</v>
      </c>
      <c r="G9" s="29">
        <f t="shared" si="2"/>
        <v>3</v>
      </c>
      <c r="H9" s="76">
        <f t="shared" si="3"/>
        <v>9.6993210475266725E-2</v>
      </c>
    </row>
    <row r="10" spans="2:8" ht="15.75" x14ac:dyDescent="0.25">
      <c r="B10" s="27" t="s">
        <v>7</v>
      </c>
      <c r="C10" s="41"/>
      <c r="D10" s="77"/>
      <c r="E10" s="29">
        <v>3</v>
      </c>
      <c r="F10" s="76">
        <f t="shared" si="1"/>
        <v>0.16797312430011199</v>
      </c>
      <c r="G10" s="29">
        <f t="shared" si="2"/>
        <v>3</v>
      </c>
      <c r="H10" s="76">
        <f t="shared" si="3"/>
        <v>9.6993210475266725E-2</v>
      </c>
    </row>
    <row r="11" spans="2:8" ht="15.75" x14ac:dyDescent="0.25">
      <c r="B11" s="27" t="s">
        <v>8</v>
      </c>
      <c r="C11" s="29">
        <v>3</v>
      </c>
      <c r="D11" s="75">
        <f t="shared" si="0"/>
        <v>0.22953328232593725</v>
      </c>
      <c r="E11" s="29">
        <v>7</v>
      </c>
      <c r="F11" s="76">
        <f t="shared" si="1"/>
        <v>0.39193729003359462</v>
      </c>
      <c r="G11" s="29">
        <f t="shared" si="2"/>
        <v>10</v>
      </c>
      <c r="H11" s="76">
        <f t="shared" si="3"/>
        <v>0.32331070158422243</v>
      </c>
    </row>
    <row r="12" spans="2:8" ht="15.75" x14ac:dyDescent="0.25">
      <c r="B12" s="27" t="s">
        <v>9</v>
      </c>
      <c r="C12" s="29">
        <v>1</v>
      </c>
      <c r="D12" s="75">
        <f t="shared" si="0"/>
        <v>7.6511094108645747E-2</v>
      </c>
      <c r="E12" s="29">
        <v>13</v>
      </c>
      <c r="F12" s="76">
        <f t="shared" si="1"/>
        <v>0.72788353863381861</v>
      </c>
      <c r="G12" s="29">
        <f t="shared" si="2"/>
        <v>14</v>
      </c>
      <c r="H12" s="76">
        <f t="shared" si="3"/>
        <v>0.45263498221791143</v>
      </c>
    </row>
    <row r="13" spans="2:8" ht="15.75" x14ac:dyDescent="0.25">
      <c r="B13" s="27" t="s">
        <v>10</v>
      </c>
      <c r="C13" s="29">
        <v>2</v>
      </c>
      <c r="D13" s="75">
        <f t="shared" si="0"/>
        <v>0.15302218821729149</v>
      </c>
      <c r="E13" s="29">
        <v>4</v>
      </c>
      <c r="F13" s="76">
        <f t="shared" si="1"/>
        <v>0.22396416573348266</v>
      </c>
      <c r="G13" s="29">
        <f t="shared" si="2"/>
        <v>6</v>
      </c>
      <c r="H13" s="76">
        <f t="shared" si="3"/>
        <v>0.19398642095053345</v>
      </c>
    </row>
    <row r="14" spans="2:8" ht="15.75" x14ac:dyDescent="0.25">
      <c r="B14" s="78" t="s">
        <v>11</v>
      </c>
      <c r="C14" s="79">
        <f>SUM(C6:C13)</f>
        <v>14</v>
      </c>
      <c r="D14" s="80">
        <f t="shared" si="0"/>
        <v>1.0711553175210407</v>
      </c>
      <c r="E14" s="79">
        <f>SUM(E6:E13)</f>
        <v>42</v>
      </c>
      <c r="F14" s="80">
        <f t="shared" si="1"/>
        <v>2.3516237402015676</v>
      </c>
      <c r="G14" s="79">
        <f t="shared" si="2"/>
        <v>56</v>
      </c>
      <c r="H14" s="80">
        <f t="shared" si="3"/>
        <v>1.8105399288716457</v>
      </c>
    </row>
    <row r="15" spans="2:8" ht="15.75" x14ac:dyDescent="0.25">
      <c r="B15" s="19" t="s">
        <v>12</v>
      </c>
      <c r="C15" s="41"/>
      <c r="D15" s="77"/>
      <c r="E15" s="41"/>
      <c r="F15" s="77"/>
      <c r="G15" s="41"/>
      <c r="H15" s="77"/>
    </row>
    <row r="16" spans="2:8" ht="15.75" x14ac:dyDescent="0.25">
      <c r="B16" s="27" t="s">
        <v>13</v>
      </c>
      <c r="C16" s="41"/>
      <c r="D16" s="77"/>
      <c r="E16" s="41"/>
      <c r="F16" s="77"/>
      <c r="G16" s="41"/>
      <c r="H16" s="77"/>
    </row>
    <row r="17" spans="2:8" ht="15.75" x14ac:dyDescent="0.25">
      <c r="B17" s="19" t="s">
        <v>14</v>
      </c>
      <c r="C17" s="29">
        <v>1</v>
      </c>
      <c r="D17" s="75">
        <f t="shared" si="0"/>
        <v>7.6511094108645747E-2</v>
      </c>
      <c r="E17" s="38">
        <v>3</v>
      </c>
      <c r="F17" s="76">
        <f t="shared" si="1"/>
        <v>0.16797312430011199</v>
      </c>
      <c r="G17" s="38">
        <f t="shared" si="2"/>
        <v>4</v>
      </c>
      <c r="H17" s="76">
        <f t="shared" si="3"/>
        <v>0.12932428063368898</v>
      </c>
    </row>
    <row r="18" spans="2:8" ht="15.75" x14ac:dyDescent="0.25">
      <c r="B18" s="78" t="s">
        <v>15</v>
      </c>
      <c r="C18" s="79">
        <f>SUM(C15:C17)</f>
        <v>1</v>
      </c>
      <c r="D18" s="80">
        <f t="shared" si="0"/>
        <v>7.6511094108645747E-2</v>
      </c>
      <c r="E18" s="79">
        <f t="shared" ref="E18" si="4">SUM(E15:E17)</f>
        <v>3</v>
      </c>
      <c r="F18" s="80">
        <f t="shared" si="1"/>
        <v>0.16797312430011199</v>
      </c>
      <c r="G18" s="79">
        <f t="shared" si="2"/>
        <v>4</v>
      </c>
      <c r="H18" s="80">
        <f t="shared" si="3"/>
        <v>0.12932428063368898</v>
      </c>
    </row>
    <row r="19" spans="2:8" ht="15.75" x14ac:dyDescent="0.25">
      <c r="B19" s="78" t="s">
        <v>16</v>
      </c>
      <c r="C19" s="79">
        <v>3</v>
      </c>
      <c r="D19" s="80">
        <f t="shared" si="0"/>
        <v>0.22953328232593725</v>
      </c>
      <c r="E19" s="79">
        <v>3</v>
      </c>
      <c r="F19" s="80">
        <f t="shared" si="1"/>
        <v>0.16797312430011199</v>
      </c>
      <c r="G19" s="79">
        <f t="shared" si="2"/>
        <v>6</v>
      </c>
      <c r="H19" s="80">
        <f t="shared" si="3"/>
        <v>0.19398642095053345</v>
      </c>
    </row>
    <row r="20" spans="2:8" ht="15.75" x14ac:dyDescent="0.25">
      <c r="B20" s="78" t="s">
        <v>17</v>
      </c>
      <c r="C20" s="79">
        <v>1</v>
      </c>
      <c r="D20" s="80">
        <f t="shared" si="0"/>
        <v>7.6511094108645747E-2</v>
      </c>
      <c r="E20" s="79">
        <v>5</v>
      </c>
      <c r="F20" s="80">
        <f t="shared" si="1"/>
        <v>0.27995520716685329</v>
      </c>
      <c r="G20" s="79">
        <f t="shared" si="2"/>
        <v>6</v>
      </c>
      <c r="H20" s="80">
        <f t="shared" si="3"/>
        <v>0.19398642095053345</v>
      </c>
    </row>
    <row r="21" spans="2:8" ht="15.75" x14ac:dyDescent="0.25">
      <c r="B21" s="19" t="s">
        <v>18</v>
      </c>
      <c r="C21" s="38">
        <v>1</v>
      </c>
      <c r="D21" s="75">
        <f t="shared" si="0"/>
        <v>7.6511094108645747E-2</v>
      </c>
      <c r="E21" s="41"/>
      <c r="F21" s="77"/>
      <c r="G21" s="38">
        <f t="shared" si="2"/>
        <v>1</v>
      </c>
      <c r="H21" s="76">
        <f t="shared" si="3"/>
        <v>3.2331070158422244E-2</v>
      </c>
    </row>
    <row r="22" spans="2:8" ht="15.75" x14ac:dyDescent="0.25">
      <c r="B22" s="27" t="s">
        <v>19</v>
      </c>
      <c r="C22" s="29">
        <v>2</v>
      </c>
      <c r="D22" s="75">
        <f t="shared" si="0"/>
        <v>0.15302218821729149</v>
      </c>
      <c r="E22" s="29">
        <v>6</v>
      </c>
      <c r="F22" s="76">
        <f t="shared" si="1"/>
        <v>0.33594624860022398</v>
      </c>
      <c r="G22" s="29">
        <f t="shared" si="2"/>
        <v>8</v>
      </c>
      <c r="H22" s="76">
        <f t="shared" si="3"/>
        <v>0.25864856126737795</v>
      </c>
    </row>
    <row r="23" spans="2:8" ht="15.75" x14ac:dyDescent="0.25">
      <c r="B23" s="78" t="s">
        <v>20</v>
      </c>
      <c r="C23" s="79">
        <f>SUM(C21:C22)</f>
        <v>3</v>
      </c>
      <c r="D23" s="80">
        <f t="shared" si="0"/>
        <v>0.22953328232593725</v>
      </c>
      <c r="E23" s="79">
        <f>SUM(E21:E22)</f>
        <v>6</v>
      </c>
      <c r="F23" s="80">
        <f t="shared" si="1"/>
        <v>0.33594624860022398</v>
      </c>
      <c r="G23" s="79">
        <f t="shared" si="2"/>
        <v>9</v>
      </c>
      <c r="H23" s="80">
        <f t="shared" si="3"/>
        <v>0.29097963142580019</v>
      </c>
    </row>
    <row r="24" spans="2:8" ht="15.75" x14ac:dyDescent="0.25">
      <c r="B24" s="78" t="s">
        <v>21</v>
      </c>
      <c r="C24" s="79">
        <v>2</v>
      </c>
      <c r="D24" s="80">
        <f t="shared" si="0"/>
        <v>0.15302218821729149</v>
      </c>
      <c r="E24" s="79">
        <v>8</v>
      </c>
      <c r="F24" s="80">
        <f t="shared" si="1"/>
        <v>0.44792833146696531</v>
      </c>
      <c r="G24" s="79">
        <f t="shared" si="2"/>
        <v>10</v>
      </c>
      <c r="H24" s="80">
        <f t="shared" si="3"/>
        <v>0.32331070158422243</v>
      </c>
    </row>
    <row r="25" spans="2:8" ht="15.75" x14ac:dyDescent="0.25">
      <c r="B25" s="19" t="s">
        <v>22</v>
      </c>
      <c r="C25" s="42"/>
      <c r="D25" s="77"/>
      <c r="E25" s="42"/>
      <c r="F25" s="77"/>
      <c r="G25" s="42"/>
      <c r="H25" s="77"/>
    </row>
    <row r="26" spans="2:8" ht="15.75" x14ac:dyDescent="0.25">
      <c r="B26" s="27" t="s">
        <v>23</v>
      </c>
      <c r="C26" s="29">
        <v>11</v>
      </c>
      <c r="D26" s="75">
        <f t="shared" si="0"/>
        <v>0.84162203519510326</v>
      </c>
      <c r="E26" s="29">
        <v>5</v>
      </c>
      <c r="F26" s="76">
        <f t="shared" si="1"/>
        <v>0.27995520716685329</v>
      </c>
      <c r="G26" s="29">
        <f t="shared" si="2"/>
        <v>16</v>
      </c>
      <c r="H26" s="76">
        <f t="shared" si="3"/>
        <v>0.5172971225347559</v>
      </c>
    </row>
    <row r="27" spans="2:8" ht="15.75" x14ac:dyDescent="0.25">
      <c r="B27" s="27" t="s">
        <v>24</v>
      </c>
      <c r="C27" s="41"/>
      <c r="D27" s="77"/>
      <c r="E27" s="29">
        <v>8</v>
      </c>
      <c r="F27" s="76">
        <f t="shared" si="1"/>
        <v>0.44792833146696531</v>
      </c>
      <c r="G27" s="29">
        <f t="shared" si="2"/>
        <v>8</v>
      </c>
      <c r="H27" s="76">
        <f t="shared" si="3"/>
        <v>0.25864856126737795</v>
      </c>
    </row>
    <row r="28" spans="2:8" ht="15.75" x14ac:dyDescent="0.25">
      <c r="B28" s="27" t="s">
        <v>25</v>
      </c>
      <c r="C28" s="29">
        <v>21</v>
      </c>
      <c r="D28" s="75">
        <f t="shared" si="0"/>
        <v>1.6067329762815608</v>
      </c>
      <c r="E28" s="29">
        <v>53</v>
      </c>
      <c r="F28" s="76">
        <f t="shared" si="1"/>
        <v>2.9675251959686451</v>
      </c>
      <c r="G28" s="29">
        <f t="shared" si="2"/>
        <v>74</v>
      </c>
      <c r="H28" s="76">
        <f t="shared" si="3"/>
        <v>2.3924991917232461</v>
      </c>
    </row>
    <row r="29" spans="2:8" ht="15.75" x14ac:dyDescent="0.25">
      <c r="B29" s="19" t="s">
        <v>26</v>
      </c>
      <c r="C29" s="38">
        <v>31</v>
      </c>
      <c r="D29" s="75">
        <f t="shared" si="0"/>
        <v>2.3718439173680186</v>
      </c>
      <c r="E29" s="38">
        <v>68</v>
      </c>
      <c r="F29" s="76">
        <f t="shared" si="1"/>
        <v>3.807390817469205</v>
      </c>
      <c r="G29" s="38">
        <f t="shared" si="2"/>
        <v>99</v>
      </c>
      <c r="H29" s="76">
        <f t="shared" si="3"/>
        <v>3.2007759456838021</v>
      </c>
    </row>
    <row r="30" spans="2:8" ht="15.75" x14ac:dyDescent="0.25">
      <c r="B30" s="78" t="s">
        <v>27</v>
      </c>
      <c r="C30" s="79">
        <f>SUM(C25:C29)</f>
        <v>63</v>
      </c>
      <c r="D30" s="80">
        <f t="shared" si="0"/>
        <v>4.8201989288446825</v>
      </c>
      <c r="E30" s="79">
        <f>SUM(E25:E29)</f>
        <v>134</v>
      </c>
      <c r="F30" s="80">
        <f t="shared" si="1"/>
        <v>7.5027995520716688</v>
      </c>
      <c r="G30" s="79">
        <f t="shared" si="2"/>
        <v>197</v>
      </c>
      <c r="H30" s="80">
        <f t="shared" si="3"/>
        <v>6.3692208212091819</v>
      </c>
    </row>
    <row r="31" spans="2:8" ht="15.75" x14ac:dyDescent="0.25">
      <c r="B31" s="19" t="s">
        <v>28</v>
      </c>
      <c r="C31" s="38">
        <v>14</v>
      </c>
      <c r="D31" s="75">
        <f t="shared" si="0"/>
        <v>1.0711553175210407</v>
      </c>
      <c r="E31" s="38">
        <v>67</v>
      </c>
      <c r="F31" s="76">
        <f t="shared" si="1"/>
        <v>3.7513997760358344</v>
      </c>
      <c r="G31" s="38">
        <f t="shared" si="2"/>
        <v>81</v>
      </c>
      <c r="H31" s="76">
        <f t="shared" si="3"/>
        <v>2.6188166828322017</v>
      </c>
    </row>
    <row r="32" spans="2:8" ht="15.75" x14ac:dyDescent="0.25">
      <c r="B32" s="27" t="s">
        <v>29</v>
      </c>
      <c r="C32" s="29">
        <v>9</v>
      </c>
      <c r="D32" s="75">
        <f t="shared" si="0"/>
        <v>0.68859984697781174</v>
      </c>
      <c r="E32" s="29">
        <v>16</v>
      </c>
      <c r="F32" s="76">
        <f t="shared" si="1"/>
        <v>0.89585666293393063</v>
      </c>
      <c r="G32" s="29">
        <f t="shared" si="2"/>
        <v>25</v>
      </c>
      <c r="H32" s="76">
        <f t="shared" si="3"/>
        <v>0.80827675396055609</v>
      </c>
    </row>
    <row r="33" spans="2:8" ht="15.75" x14ac:dyDescent="0.25">
      <c r="B33" s="27" t="s">
        <v>30</v>
      </c>
      <c r="C33" s="29">
        <v>30</v>
      </c>
      <c r="D33" s="75">
        <f t="shared" si="0"/>
        <v>2.2953328232593728</v>
      </c>
      <c r="E33" s="29">
        <v>64</v>
      </c>
      <c r="F33" s="76">
        <f t="shared" si="1"/>
        <v>3.5834266517357225</v>
      </c>
      <c r="G33" s="29">
        <f t="shared" si="2"/>
        <v>94</v>
      </c>
      <c r="H33" s="76">
        <f t="shared" si="3"/>
        <v>3.0391205948916911</v>
      </c>
    </row>
    <row r="34" spans="2:8" ht="15.75" x14ac:dyDescent="0.25">
      <c r="B34" s="27" t="s">
        <v>31</v>
      </c>
      <c r="C34" s="29">
        <v>36</v>
      </c>
      <c r="D34" s="75">
        <f t="shared" si="0"/>
        <v>2.7543993879112469</v>
      </c>
      <c r="E34" s="29">
        <v>56</v>
      </c>
      <c r="F34" s="76">
        <f t="shared" si="1"/>
        <v>3.135498320268757</v>
      </c>
      <c r="G34" s="29">
        <f t="shared" si="2"/>
        <v>92</v>
      </c>
      <c r="H34" s="76">
        <f t="shared" si="3"/>
        <v>2.9744584545748465</v>
      </c>
    </row>
    <row r="35" spans="2:8" ht="15.75" x14ac:dyDescent="0.25">
      <c r="B35" s="27" t="s">
        <v>32</v>
      </c>
      <c r="C35" s="29">
        <v>17</v>
      </c>
      <c r="D35" s="75">
        <f t="shared" si="0"/>
        <v>1.3006885998469777</v>
      </c>
      <c r="E35" s="29">
        <v>24</v>
      </c>
      <c r="F35" s="76">
        <f t="shared" si="1"/>
        <v>1.3437849944008959</v>
      </c>
      <c r="G35" s="29">
        <f t="shared" si="2"/>
        <v>41</v>
      </c>
      <c r="H35" s="76">
        <f t="shared" si="3"/>
        <v>1.325573876495312</v>
      </c>
    </row>
    <row r="36" spans="2:8" ht="15.75" x14ac:dyDescent="0.25">
      <c r="B36" s="27" t="s">
        <v>33</v>
      </c>
      <c r="C36" s="29">
        <v>58</v>
      </c>
      <c r="D36" s="75">
        <f t="shared" si="0"/>
        <v>4.4376434583014541</v>
      </c>
      <c r="E36" s="29">
        <v>61</v>
      </c>
      <c r="F36" s="76">
        <f t="shared" si="1"/>
        <v>3.4154535274356101</v>
      </c>
      <c r="G36" s="29">
        <f t="shared" si="2"/>
        <v>119</v>
      </c>
      <c r="H36" s="76">
        <f t="shared" si="3"/>
        <v>3.847397348852247</v>
      </c>
    </row>
    <row r="37" spans="2:8" ht="15.75" x14ac:dyDescent="0.25">
      <c r="B37" s="27" t="s">
        <v>34</v>
      </c>
      <c r="C37" s="29">
        <v>2</v>
      </c>
      <c r="D37" s="75">
        <f t="shared" si="0"/>
        <v>0.15302218821729149</v>
      </c>
      <c r="E37" s="29">
        <v>3</v>
      </c>
      <c r="F37" s="76">
        <f t="shared" si="1"/>
        <v>0.16797312430011199</v>
      </c>
      <c r="G37" s="29">
        <f t="shared" si="2"/>
        <v>5</v>
      </c>
      <c r="H37" s="76">
        <f t="shared" si="3"/>
        <v>0.16165535079211121</v>
      </c>
    </row>
    <row r="38" spans="2:8" ht="15.75" x14ac:dyDescent="0.25">
      <c r="B38" s="27" t="s">
        <v>35</v>
      </c>
      <c r="C38" s="29">
        <v>106</v>
      </c>
      <c r="D38" s="75">
        <f t="shared" si="0"/>
        <v>8.1101759755164498</v>
      </c>
      <c r="E38" s="29">
        <v>146</v>
      </c>
      <c r="F38" s="76">
        <f t="shared" si="1"/>
        <v>8.1746920492721173</v>
      </c>
      <c r="G38" s="29">
        <f t="shared" si="2"/>
        <v>252</v>
      </c>
      <c r="H38" s="76">
        <f t="shared" si="3"/>
        <v>8.1474296799224053</v>
      </c>
    </row>
    <row r="39" spans="2:8" ht="15.75" x14ac:dyDescent="0.25">
      <c r="B39" s="24" t="s">
        <v>36</v>
      </c>
      <c r="C39" s="40">
        <v>4</v>
      </c>
      <c r="D39" s="75">
        <f t="shared" si="0"/>
        <v>0.30604437643458299</v>
      </c>
      <c r="E39" s="40">
        <v>36</v>
      </c>
      <c r="F39" s="76">
        <f t="shared" si="1"/>
        <v>2.0156774916013438</v>
      </c>
      <c r="G39" s="40">
        <f t="shared" si="2"/>
        <v>40</v>
      </c>
      <c r="H39" s="76">
        <f t="shared" si="3"/>
        <v>1.2932428063368897</v>
      </c>
    </row>
    <row r="40" spans="2:8" ht="15.75" x14ac:dyDescent="0.25">
      <c r="B40" s="78" t="s">
        <v>37</v>
      </c>
      <c r="C40" s="79">
        <f>SUM(C31:C39)</f>
        <v>276</v>
      </c>
      <c r="D40" s="80">
        <f t="shared" si="0"/>
        <v>21.117061973986228</v>
      </c>
      <c r="E40" s="79">
        <f>SUM(E31:E39)</f>
        <v>473</v>
      </c>
      <c r="F40" s="80">
        <f t="shared" si="1"/>
        <v>26.483762597984324</v>
      </c>
      <c r="G40" s="79">
        <f t="shared" si="2"/>
        <v>749</v>
      </c>
      <c r="H40" s="80">
        <f t="shared" si="3"/>
        <v>24.21597154865826</v>
      </c>
    </row>
    <row r="41" spans="2:8" ht="15.75" x14ac:dyDescent="0.25">
      <c r="B41" s="19" t="s">
        <v>38</v>
      </c>
      <c r="C41" s="38">
        <v>4</v>
      </c>
      <c r="D41" s="75">
        <f t="shared" si="0"/>
        <v>0.30604437643458299</v>
      </c>
      <c r="E41" s="38">
        <v>6</v>
      </c>
      <c r="F41" s="76">
        <f t="shared" si="1"/>
        <v>0.33594624860022398</v>
      </c>
      <c r="G41" s="38">
        <f t="shared" si="2"/>
        <v>10</v>
      </c>
      <c r="H41" s="76">
        <f t="shared" si="3"/>
        <v>0.32331070158422243</v>
      </c>
    </row>
    <row r="42" spans="2:8" ht="15.75" x14ac:dyDescent="0.25">
      <c r="B42" s="27" t="s">
        <v>39</v>
      </c>
      <c r="C42" s="41"/>
      <c r="D42" s="77"/>
      <c r="E42" s="41"/>
      <c r="F42" s="77"/>
      <c r="G42" s="41"/>
      <c r="H42" s="77"/>
    </row>
    <row r="43" spans="2:8" ht="15.75" x14ac:dyDescent="0.25">
      <c r="B43" s="27" t="s">
        <v>40</v>
      </c>
      <c r="C43" s="29">
        <v>2</v>
      </c>
      <c r="D43" s="75">
        <f t="shared" si="0"/>
        <v>0.15302218821729149</v>
      </c>
      <c r="E43" s="41"/>
      <c r="F43" s="77"/>
      <c r="G43" s="29">
        <f t="shared" si="2"/>
        <v>2</v>
      </c>
      <c r="H43" s="76">
        <f t="shared" si="3"/>
        <v>6.4662140316844488E-2</v>
      </c>
    </row>
    <row r="44" spans="2:8" ht="15.75" x14ac:dyDescent="0.25">
      <c r="B44" s="27" t="s">
        <v>41</v>
      </c>
      <c r="C44" s="41"/>
      <c r="D44" s="77"/>
      <c r="E44" s="41"/>
      <c r="F44" s="77"/>
      <c r="G44" s="41"/>
      <c r="H44" s="77"/>
    </row>
    <row r="45" spans="2:8" ht="15.75" x14ac:dyDescent="0.25">
      <c r="B45" s="78" t="s">
        <v>42</v>
      </c>
      <c r="C45" s="79">
        <f>SUM(C41:C44)</f>
        <v>6</v>
      </c>
      <c r="D45" s="80">
        <f t="shared" si="0"/>
        <v>0.45906656465187451</v>
      </c>
      <c r="E45" s="79">
        <f>SUM(E41:E44)</f>
        <v>6</v>
      </c>
      <c r="F45" s="80">
        <f t="shared" si="1"/>
        <v>0.33594624860022398</v>
      </c>
      <c r="G45" s="79">
        <f t="shared" si="2"/>
        <v>12</v>
      </c>
      <c r="H45" s="80">
        <f t="shared" si="3"/>
        <v>0.3879728419010669</v>
      </c>
    </row>
    <row r="46" spans="2:8" ht="15.75" x14ac:dyDescent="0.25">
      <c r="B46" s="19" t="s">
        <v>43</v>
      </c>
      <c r="C46" s="38">
        <v>10</v>
      </c>
      <c r="D46" s="75">
        <f t="shared" si="0"/>
        <v>0.7651109410864575</v>
      </c>
      <c r="E46" s="38">
        <v>21</v>
      </c>
      <c r="F46" s="76">
        <f t="shared" si="1"/>
        <v>1.1758118701007838</v>
      </c>
      <c r="G46" s="38">
        <f t="shared" si="2"/>
        <v>31</v>
      </c>
      <c r="H46" s="76">
        <f t="shared" si="3"/>
        <v>1.0022631749110895</v>
      </c>
    </row>
    <row r="47" spans="2:8" ht="15.75" x14ac:dyDescent="0.25">
      <c r="B47" s="27" t="s">
        <v>44</v>
      </c>
      <c r="C47" s="29">
        <v>3</v>
      </c>
      <c r="D47" s="75">
        <f t="shared" si="0"/>
        <v>0.22953328232593725</v>
      </c>
      <c r="E47" s="29">
        <v>12</v>
      </c>
      <c r="F47" s="76">
        <f t="shared" si="1"/>
        <v>0.67189249720044797</v>
      </c>
      <c r="G47" s="29">
        <f t="shared" si="2"/>
        <v>15</v>
      </c>
      <c r="H47" s="76">
        <f t="shared" si="3"/>
        <v>0.48496605237633367</v>
      </c>
    </row>
    <row r="48" spans="2:8" ht="15.75" x14ac:dyDescent="0.25">
      <c r="B48" s="78" t="s">
        <v>45</v>
      </c>
      <c r="C48" s="79">
        <f>SUM(C46:C47)</f>
        <v>13</v>
      </c>
      <c r="D48" s="80">
        <f t="shared" si="0"/>
        <v>0.99464422341239478</v>
      </c>
      <c r="E48" s="79">
        <f t="shared" ref="E48" si="5">SUM(E46:E47)</f>
        <v>33</v>
      </c>
      <c r="F48" s="80">
        <f t="shared" si="1"/>
        <v>1.8477043673012319</v>
      </c>
      <c r="G48" s="79">
        <f t="shared" si="2"/>
        <v>46</v>
      </c>
      <c r="H48" s="80">
        <f t="shared" si="3"/>
        <v>1.4872292272874232</v>
      </c>
    </row>
    <row r="49" spans="2:8" ht="15.75" x14ac:dyDescent="0.25">
      <c r="B49" s="19" t="s">
        <v>46</v>
      </c>
      <c r="C49" s="41"/>
      <c r="D49" s="77"/>
      <c r="E49" s="38">
        <v>2</v>
      </c>
      <c r="F49" s="76">
        <f t="shared" si="1"/>
        <v>0.11198208286674133</v>
      </c>
      <c r="G49" s="38">
        <f t="shared" si="2"/>
        <v>2</v>
      </c>
      <c r="H49" s="76">
        <f t="shared" si="3"/>
        <v>6.4662140316844488E-2</v>
      </c>
    </row>
    <row r="50" spans="2:8" ht="15.75" x14ac:dyDescent="0.25">
      <c r="B50" s="27" t="s">
        <v>47</v>
      </c>
      <c r="C50" s="41"/>
      <c r="D50" s="77"/>
      <c r="E50" s="29">
        <v>1</v>
      </c>
      <c r="F50" s="76">
        <f t="shared" si="1"/>
        <v>5.5991041433370664E-2</v>
      </c>
      <c r="G50" s="41">
        <f t="shared" si="2"/>
        <v>1</v>
      </c>
      <c r="H50" s="77">
        <f t="shared" si="3"/>
        <v>3.2331070158422244E-2</v>
      </c>
    </row>
    <row r="51" spans="2:8" ht="15.75" x14ac:dyDescent="0.25">
      <c r="B51" s="27" t="s">
        <v>48</v>
      </c>
      <c r="C51" s="41"/>
      <c r="D51" s="77"/>
      <c r="E51" s="29">
        <v>2</v>
      </c>
      <c r="F51" s="76">
        <f t="shared" si="1"/>
        <v>0.11198208286674133</v>
      </c>
      <c r="G51" s="41">
        <f t="shared" si="2"/>
        <v>2</v>
      </c>
      <c r="H51" s="77">
        <f t="shared" si="3"/>
        <v>6.4662140316844488E-2</v>
      </c>
    </row>
    <row r="52" spans="2:8" ht="15.75" x14ac:dyDescent="0.25">
      <c r="B52" s="27" t="s">
        <v>49</v>
      </c>
      <c r="C52" s="41"/>
      <c r="D52" s="77"/>
      <c r="E52" s="29">
        <v>5</v>
      </c>
      <c r="F52" s="76">
        <f t="shared" si="1"/>
        <v>0.27995520716685329</v>
      </c>
      <c r="G52" s="29">
        <f t="shared" si="2"/>
        <v>5</v>
      </c>
      <c r="H52" s="76">
        <f t="shared" si="3"/>
        <v>0.16165535079211121</v>
      </c>
    </row>
    <row r="53" spans="2:8" ht="15.75" x14ac:dyDescent="0.25">
      <c r="B53" s="78" t="s">
        <v>50</v>
      </c>
      <c r="C53" s="79"/>
      <c r="D53" s="80">
        <f t="shared" si="0"/>
        <v>0</v>
      </c>
      <c r="E53" s="79">
        <f>SUM(E49:E52)</f>
        <v>10</v>
      </c>
      <c r="F53" s="80">
        <f t="shared" si="1"/>
        <v>0.55991041433370659</v>
      </c>
      <c r="G53" s="79">
        <f t="shared" si="2"/>
        <v>10</v>
      </c>
      <c r="H53" s="80">
        <f t="shared" si="3"/>
        <v>0.32331070158422243</v>
      </c>
    </row>
    <row r="54" spans="2:8" ht="15.75" x14ac:dyDescent="0.25">
      <c r="B54" s="78" t="s">
        <v>51</v>
      </c>
      <c r="C54" s="81">
        <v>904</v>
      </c>
      <c r="D54" s="80">
        <f t="shared" si="0"/>
        <v>69.166029074215757</v>
      </c>
      <c r="E54" s="79">
        <v>993</v>
      </c>
      <c r="F54" s="80">
        <f t="shared" si="1"/>
        <v>55.599104143337065</v>
      </c>
      <c r="G54" s="79">
        <f t="shared" si="2"/>
        <v>1897</v>
      </c>
      <c r="H54" s="80">
        <f t="shared" si="3"/>
        <v>61.332040090526995</v>
      </c>
    </row>
    <row r="55" spans="2:8" ht="15.75" x14ac:dyDescent="0.25">
      <c r="B55" s="78" t="s">
        <v>52</v>
      </c>
      <c r="C55" s="81">
        <v>4</v>
      </c>
      <c r="D55" s="80">
        <f t="shared" si="0"/>
        <v>0.30604437643458299</v>
      </c>
      <c r="E55" s="79">
        <v>11</v>
      </c>
      <c r="F55" s="80">
        <f t="shared" si="1"/>
        <v>0.61590145576707722</v>
      </c>
      <c r="G55" s="79">
        <f t="shared" si="2"/>
        <v>15</v>
      </c>
      <c r="H55" s="80">
        <f t="shared" si="3"/>
        <v>0.48496605237633367</v>
      </c>
    </row>
    <row r="56" spans="2:8" ht="15.75" x14ac:dyDescent="0.25">
      <c r="B56" s="78" t="s">
        <v>53</v>
      </c>
      <c r="C56" s="81"/>
      <c r="D56" s="80"/>
      <c r="E56" s="80"/>
      <c r="F56" s="79"/>
      <c r="G56" s="80"/>
      <c r="H56" s="79"/>
    </row>
    <row r="57" spans="2:8" ht="15.75" x14ac:dyDescent="0.25">
      <c r="B57" s="19" t="s">
        <v>54</v>
      </c>
      <c r="C57" s="41"/>
      <c r="D57" s="77"/>
      <c r="E57" s="38">
        <v>3</v>
      </c>
      <c r="F57" s="76">
        <f t="shared" si="1"/>
        <v>0.16797312430011199</v>
      </c>
      <c r="G57" s="38">
        <f t="shared" si="2"/>
        <v>3</v>
      </c>
      <c r="H57" s="76">
        <f t="shared" si="3"/>
        <v>9.6993210475266725E-2</v>
      </c>
    </row>
    <row r="58" spans="2:8" ht="15.75" x14ac:dyDescent="0.25">
      <c r="B58" s="27" t="s">
        <v>55</v>
      </c>
      <c r="C58" s="41"/>
      <c r="D58" s="77"/>
      <c r="E58" s="41"/>
      <c r="F58" s="77"/>
      <c r="G58" s="41"/>
      <c r="H58" s="77"/>
    </row>
    <row r="59" spans="2:8" ht="15.75" x14ac:dyDescent="0.25">
      <c r="B59" s="19" t="s">
        <v>56</v>
      </c>
      <c r="C59" s="41"/>
      <c r="D59" s="77"/>
      <c r="E59" s="38">
        <v>7</v>
      </c>
      <c r="F59" s="76">
        <f t="shared" si="1"/>
        <v>0.39193729003359462</v>
      </c>
      <c r="G59" s="38">
        <f t="shared" si="2"/>
        <v>7</v>
      </c>
      <c r="H59" s="76">
        <f t="shared" si="3"/>
        <v>0.22631749110895572</v>
      </c>
    </row>
    <row r="60" spans="2:8" ht="15.75" x14ac:dyDescent="0.25">
      <c r="B60" s="78" t="s">
        <v>57</v>
      </c>
      <c r="C60" s="79"/>
      <c r="D60" s="80"/>
      <c r="E60" s="79">
        <f>SUM(E57:E59)</f>
        <v>10</v>
      </c>
      <c r="F60" s="80">
        <f t="shared" si="1"/>
        <v>0.55991041433370659</v>
      </c>
      <c r="G60" s="79">
        <f t="shared" si="2"/>
        <v>10</v>
      </c>
      <c r="H60" s="80">
        <f t="shared" si="3"/>
        <v>0.32331070158422243</v>
      </c>
    </row>
    <row r="61" spans="2:8" ht="15.75" x14ac:dyDescent="0.25">
      <c r="B61" s="78" t="s">
        <v>58</v>
      </c>
      <c r="C61" s="79"/>
      <c r="D61" s="80"/>
      <c r="E61" s="79">
        <v>1</v>
      </c>
      <c r="F61" s="80">
        <f t="shared" si="1"/>
        <v>5.5991041433370664E-2</v>
      </c>
      <c r="G61" s="79">
        <f t="shared" si="2"/>
        <v>1</v>
      </c>
      <c r="H61" s="80">
        <f t="shared" si="3"/>
        <v>3.2331070158422244E-2</v>
      </c>
    </row>
    <row r="62" spans="2:8" ht="15.75" x14ac:dyDescent="0.25">
      <c r="B62" s="19" t="s">
        <v>59</v>
      </c>
      <c r="C62" s="38">
        <v>12</v>
      </c>
      <c r="D62" s="75">
        <f t="shared" si="0"/>
        <v>0.91813312930374902</v>
      </c>
      <c r="E62" s="38">
        <v>36</v>
      </c>
      <c r="F62" s="76">
        <f t="shared" si="1"/>
        <v>2.0156774916013438</v>
      </c>
      <c r="G62" s="38">
        <f t="shared" si="2"/>
        <v>48</v>
      </c>
      <c r="H62" s="76">
        <f t="shared" si="3"/>
        <v>1.5518913676042676</v>
      </c>
    </row>
    <row r="63" spans="2:8" ht="15.75" x14ac:dyDescent="0.25">
      <c r="B63" s="27" t="s">
        <v>60</v>
      </c>
      <c r="C63" s="29">
        <v>2</v>
      </c>
      <c r="D63" s="75">
        <f t="shared" si="0"/>
        <v>0.15302218821729149</v>
      </c>
      <c r="E63" s="29">
        <v>3</v>
      </c>
      <c r="F63" s="76">
        <f t="shared" si="1"/>
        <v>0.16797312430011199</v>
      </c>
      <c r="G63" s="29">
        <f t="shared" si="2"/>
        <v>5</v>
      </c>
      <c r="H63" s="76">
        <f t="shared" si="3"/>
        <v>0.16165535079211121</v>
      </c>
    </row>
    <row r="64" spans="2:8" ht="15.75" x14ac:dyDescent="0.25">
      <c r="B64" s="19" t="s">
        <v>61</v>
      </c>
      <c r="C64" s="38">
        <v>3</v>
      </c>
      <c r="D64" s="75">
        <f t="shared" si="0"/>
        <v>0.22953328232593725</v>
      </c>
      <c r="E64" s="38">
        <v>9</v>
      </c>
      <c r="F64" s="76">
        <f t="shared" si="1"/>
        <v>0.50391937290033595</v>
      </c>
      <c r="G64" s="38">
        <f t="shared" si="2"/>
        <v>12</v>
      </c>
      <c r="H64" s="76">
        <f t="shared" si="3"/>
        <v>0.3879728419010669</v>
      </c>
    </row>
    <row r="65" spans="2:8" ht="15.75" x14ac:dyDescent="0.25">
      <c r="B65" s="78" t="s">
        <v>62</v>
      </c>
      <c r="C65" s="79">
        <f>SUM(C62:C64)</f>
        <v>17</v>
      </c>
      <c r="D65" s="80">
        <f t="shared" si="0"/>
        <v>1.3006885998469777</v>
      </c>
      <c r="E65" s="79">
        <f>SUM(E62:E64)</f>
        <v>48</v>
      </c>
      <c r="F65" s="80">
        <f t="shared" si="1"/>
        <v>2.6875699888017919</v>
      </c>
      <c r="G65" s="79">
        <f t="shared" si="2"/>
        <v>65</v>
      </c>
      <c r="H65" s="80">
        <f t="shared" si="3"/>
        <v>2.1015195602974459</v>
      </c>
    </row>
    <row r="66" spans="2:8" ht="15.75" x14ac:dyDescent="0.25">
      <c r="B66" s="78" t="s">
        <v>63</v>
      </c>
      <c r="C66" s="79"/>
      <c r="D66" s="80"/>
      <c r="E66" s="79"/>
      <c r="F66" s="80"/>
      <c r="G66" s="79"/>
      <c r="H66" s="80"/>
    </row>
    <row r="67" spans="2:8" ht="15.75" x14ac:dyDescent="0.25">
      <c r="B67" s="78" t="s">
        <v>64</v>
      </c>
      <c r="C67" s="79"/>
      <c r="D67" s="80"/>
      <c r="E67" s="79"/>
      <c r="F67" s="80"/>
      <c r="G67" s="79"/>
      <c r="H67" s="80"/>
    </row>
    <row r="68" spans="2:8" ht="15.75" x14ac:dyDescent="0.25">
      <c r="B68" s="26" t="s">
        <v>65</v>
      </c>
      <c r="C68" s="82">
        <f>+C14+C18+C19+C20+C23+C24+C30+C40+C45+C48+C53+C54+C55+C56+C60+C61+C65+C66+C67</f>
        <v>1307</v>
      </c>
      <c r="D68" s="82">
        <f t="shared" si="0"/>
        <v>100</v>
      </c>
      <c r="E68" s="82">
        <f t="shared" ref="E68" si="6">+E14+E18+E19+E20+E23+E24+E30+E40+E45+E48+E53+E54+E55+E56+E60+E61+E65+E66+E67</f>
        <v>1786</v>
      </c>
      <c r="F68" s="82">
        <f t="shared" si="1"/>
        <v>100</v>
      </c>
      <c r="G68" s="82">
        <f t="shared" si="2"/>
        <v>3093</v>
      </c>
      <c r="H68" s="82">
        <f t="shared" si="3"/>
        <v>100</v>
      </c>
    </row>
    <row r="70" spans="2:8" x14ac:dyDescent="0.25">
      <c r="C70" s="73"/>
      <c r="E70" s="83"/>
      <c r="G70" s="56"/>
    </row>
    <row r="72" spans="2:8" x14ac:dyDescent="0.25">
      <c r="C72" s="73"/>
      <c r="E72" s="73"/>
    </row>
  </sheetData>
  <mergeCells count="1">
    <mergeCell ref="B3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5"/>
  <sheetViews>
    <sheetView workbookViewId="0">
      <selection activeCell="J18" sqref="J18"/>
    </sheetView>
  </sheetViews>
  <sheetFormatPr baseColWidth="10" defaultColWidth="9.140625" defaultRowHeight="15.75" x14ac:dyDescent="0.25"/>
  <cols>
    <col min="1" max="1" width="9.140625" style="50"/>
    <col min="2" max="2" width="24.42578125" style="50" customWidth="1"/>
    <col min="3" max="3" width="19.28515625" style="50" customWidth="1"/>
    <col min="4" max="4" width="11.5703125" style="50" customWidth="1"/>
    <col min="5" max="5" width="18.85546875" style="84" customWidth="1"/>
    <col min="6" max="6" width="13.85546875" style="50" customWidth="1"/>
    <col min="7" max="7" width="18.7109375" style="84" customWidth="1"/>
    <col min="8" max="8" width="12.85546875" style="50" customWidth="1"/>
    <col min="9" max="16384" width="9.140625" style="50"/>
  </cols>
  <sheetData>
    <row r="3" spans="2:8" ht="29.25" customHeight="1" x14ac:dyDescent="0.25">
      <c r="B3" s="132" t="s">
        <v>88</v>
      </c>
      <c r="C3" s="132"/>
      <c r="D3" s="132"/>
      <c r="E3" s="132"/>
      <c r="F3" s="132"/>
      <c r="G3" s="132"/>
      <c r="H3" s="132"/>
    </row>
    <row r="4" spans="2:8" ht="16.5" thickBot="1" x14ac:dyDescent="0.3">
      <c r="B4" s="18"/>
      <c r="C4" s="18"/>
      <c r="D4" s="18"/>
    </row>
    <row r="5" spans="2:8" ht="38.25" x14ac:dyDescent="0.25">
      <c r="B5" s="85" t="s">
        <v>67</v>
      </c>
      <c r="C5" s="86" t="s">
        <v>89</v>
      </c>
      <c r="D5" s="87" t="s">
        <v>2</v>
      </c>
      <c r="E5" s="88" t="s">
        <v>90</v>
      </c>
      <c r="F5" s="89" t="s">
        <v>2</v>
      </c>
      <c r="G5" s="86" t="s">
        <v>92</v>
      </c>
      <c r="H5" s="87" t="s">
        <v>2</v>
      </c>
    </row>
    <row r="6" spans="2:8" ht="18.95" customHeight="1" x14ac:dyDescent="0.25">
      <c r="B6" s="90" t="s">
        <v>51</v>
      </c>
      <c r="C6" s="91">
        <v>904</v>
      </c>
      <c r="D6" s="92">
        <f>+C6*100/1307</f>
        <v>69.166029074215757</v>
      </c>
      <c r="E6" s="93">
        <v>993</v>
      </c>
      <c r="F6" s="94">
        <f t="shared" ref="F6:F21" si="0">+E6*100/1801</f>
        <v>55.136035535813434</v>
      </c>
      <c r="G6" s="95">
        <f t="shared" ref="G6:G21" si="1">+E6+C6</f>
        <v>1897</v>
      </c>
      <c r="H6" s="92">
        <f t="shared" ref="H6:H21" si="2">+G6*100/3124</f>
        <v>60.723431498079385</v>
      </c>
    </row>
    <row r="7" spans="2:8" ht="18.95" customHeight="1" x14ac:dyDescent="0.25">
      <c r="B7" s="90" t="s">
        <v>37</v>
      </c>
      <c r="C7" s="91">
        <v>276</v>
      </c>
      <c r="D7" s="92">
        <f t="shared" ref="D7:D20" si="3">+C7*100/1307</f>
        <v>21.117061973986228</v>
      </c>
      <c r="E7" s="96">
        <v>473</v>
      </c>
      <c r="F7" s="94">
        <f t="shared" si="0"/>
        <v>26.263187118267631</v>
      </c>
      <c r="G7" s="95">
        <f t="shared" si="1"/>
        <v>749</v>
      </c>
      <c r="H7" s="92">
        <f t="shared" si="2"/>
        <v>23.975672215108833</v>
      </c>
    </row>
    <row r="8" spans="2:8" ht="18.95" customHeight="1" x14ac:dyDescent="0.25">
      <c r="B8" s="90" t="s">
        <v>27</v>
      </c>
      <c r="C8" s="91">
        <v>63</v>
      </c>
      <c r="D8" s="92">
        <f t="shared" si="3"/>
        <v>4.8201989288446825</v>
      </c>
      <c r="E8" s="96">
        <v>134</v>
      </c>
      <c r="F8" s="94">
        <f t="shared" si="0"/>
        <v>7.4403109383675732</v>
      </c>
      <c r="G8" s="95">
        <f t="shared" si="1"/>
        <v>197</v>
      </c>
      <c r="H8" s="92">
        <f t="shared" si="2"/>
        <v>6.3060179257362359</v>
      </c>
    </row>
    <row r="9" spans="2:8" ht="18.95" customHeight="1" x14ac:dyDescent="0.25">
      <c r="B9" s="90" t="s">
        <v>62</v>
      </c>
      <c r="C9" s="91">
        <v>17</v>
      </c>
      <c r="D9" s="92">
        <f t="shared" si="3"/>
        <v>1.3006885998469777</v>
      </c>
      <c r="E9" s="96">
        <v>48</v>
      </c>
      <c r="F9" s="94">
        <f t="shared" si="0"/>
        <v>2.665186007773459</v>
      </c>
      <c r="G9" s="95">
        <f t="shared" si="1"/>
        <v>65</v>
      </c>
      <c r="H9" s="92">
        <f t="shared" si="2"/>
        <v>2.0806658130601794</v>
      </c>
    </row>
    <row r="10" spans="2:8" ht="18.95" customHeight="1" x14ac:dyDescent="0.25">
      <c r="B10" s="90" t="s">
        <v>11</v>
      </c>
      <c r="C10" s="91">
        <v>14</v>
      </c>
      <c r="D10" s="92">
        <f t="shared" si="3"/>
        <v>1.0711553175210407</v>
      </c>
      <c r="E10" s="96">
        <v>42</v>
      </c>
      <c r="F10" s="94">
        <f t="shared" si="0"/>
        <v>2.3320377568017769</v>
      </c>
      <c r="G10" s="95">
        <f t="shared" si="1"/>
        <v>56</v>
      </c>
      <c r="H10" s="92">
        <f t="shared" si="2"/>
        <v>1.7925736235595391</v>
      </c>
    </row>
    <row r="11" spans="2:8" ht="18.95" customHeight="1" x14ac:dyDescent="0.25">
      <c r="B11" s="90" t="s">
        <v>45</v>
      </c>
      <c r="C11" s="91">
        <v>13</v>
      </c>
      <c r="D11" s="92">
        <f t="shared" si="3"/>
        <v>0.99464422341239478</v>
      </c>
      <c r="E11" s="96">
        <v>33</v>
      </c>
      <c r="F11" s="94">
        <f t="shared" si="0"/>
        <v>1.8323153803442531</v>
      </c>
      <c r="G11" s="95">
        <f t="shared" si="1"/>
        <v>46</v>
      </c>
      <c r="H11" s="92">
        <f t="shared" si="2"/>
        <v>1.4724711907810499</v>
      </c>
    </row>
    <row r="12" spans="2:8" ht="18.95" customHeight="1" x14ac:dyDescent="0.25">
      <c r="B12" s="90" t="s">
        <v>52</v>
      </c>
      <c r="C12" s="91">
        <v>4</v>
      </c>
      <c r="D12" s="92">
        <f t="shared" si="3"/>
        <v>0.30604437643458299</v>
      </c>
      <c r="E12" s="96">
        <v>11</v>
      </c>
      <c r="F12" s="94">
        <f t="shared" si="0"/>
        <v>0.61077179344808441</v>
      </c>
      <c r="G12" s="95">
        <f t="shared" si="1"/>
        <v>15</v>
      </c>
      <c r="H12" s="92">
        <f t="shared" si="2"/>
        <v>0.48015364916773368</v>
      </c>
    </row>
    <row r="13" spans="2:8" ht="18.95" customHeight="1" x14ac:dyDescent="0.25">
      <c r="B13" s="90" t="s">
        <v>42</v>
      </c>
      <c r="C13" s="91">
        <v>6</v>
      </c>
      <c r="D13" s="92">
        <f t="shared" si="3"/>
        <v>0.45906656465187451</v>
      </c>
      <c r="E13" s="96">
        <v>6</v>
      </c>
      <c r="F13" s="94">
        <f t="shared" si="0"/>
        <v>0.33314825097168238</v>
      </c>
      <c r="G13" s="95">
        <f t="shared" si="1"/>
        <v>12</v>
      </c>
      <c r="H13" s="92">
        <f t="shared" si="2"/>
        <v>0.38412291933418696</v>
      </c>
    </row>
    <row r="14" spans="2:8" ht="18.95" customHeight="1" x14ac:dyDescent="0.25">
      <c r="B14" s="90" t="s">
        <v>21</v>
      </c>
      <c r="C14" s="91">
        <v>2</v>
      </c>
      <c r="D14" s="92">
        <f t="shared" si="3"/>
        <v>0.15302218821729149</v>
      </c>
      <c r="E14" s="96">
        <v>8</v>
      </c>
      <c r="F14" s="94">
        <f t="shared" si="0"/>
        <v>0.44419766796224319</v>
      </c>
      <c r="G14" s="95">
        <f t="shared" si="1"/>
        <v>10</v>
      </c>
      <c r="H14" s="92">
        <f t="shared" si="2"/>
        <v>0.3201024327784891</v>
      </c>
    </row>
    <row r="15" spans="2:8" ht="18.95" customHeight="1" x14ac:dyDescent="0.25">
      <c r="B15" s="90" t="s">
        <v>50</v>
      </c>
      <c r="C15" s="97"/>
      <c r="D15" s="98"/>
      <c r="E15" s="96">
        <v>10</v>
      </c>
      <c r="F15" s="94">
        <f t="shared" si="0"/>
        <v>0.55524708495280395</v>
      </c>
      <c r="G15" s="95">
        <f t="shared" si="1"/>
        <v>10</v>
      </c>
      <c r="H15" s="92">
        <f t="shared" si="2"/>
        <v>0.3201024327784891</v>
      </c>
    </row>
    <row r="16" spans="2:8" ht="18.95" customHeight="1" x14ac:dyDescent="0.25">
      <c r="B16" s="90" t="s">
        <v>57</v>
      </c>
      <c r="C16" s="97"/>
      <c r="D16" s="98"/>
      <c r="E16" s="96">
        <v>10</v>
      </c>
      <c r="F16" s="94">
        <f t="shared" si="0"/>
        <v>0.55524708495280395</v>
      </c>
      <c r="G16" s="95">
        <f t="shared" si="1"/>
        <v>10</v>
      </c>
      <c r="H16" s="92">
        <f t="shared" si="2"/>
        <v>0.3201024327784891</v>
      </c>
    </row>
    <row r="17" spans="2:8" ht="18.95" customHeight="1" x14ac:dyDescent="0.25">
      <c r="B17" s="90" t="s">
        <v>20</v>
      </c>
      <c r="C17" s="91">
        <v>3</v>
      </c>
      <c r="D17" s="92">
        <f t="shared" si="3"/>
        <v>0.22953328232593725</v>
      </c>
      <c r="E17" s="96">
        <v>6</v>
      </c>
      <c r="F17" s="94">
        <f t="shared" si="0"/>
        <v>0.33314825097168238</v>
      </c>
      <c r="G17" s="95">
        <f t="shared" si="1"/>
        <v>9</v>
      </c>
      <c r="H17" s="92">
        <f t="shared" si="2"/>
        <v>0.28809218950064019</v>
      </c>
    </row>
    <row r="18" spans="2:8" ht="18.95" customHeight="1" x14ac:dyDescent="0.25">
      <c r="B18" s="90" t="s">
        <v>16</v>
      </c>
      <c r="C18" s="91">
        <v>3</v>
      </c>
      <c r="D18" s="92">
        <f t="shared" si="3"/>
        <v>0.22953328232593725</v>
      </c>
      <c r="E18" s="96">
        <v>3</v>
      </c>
      <c r="F18" s="94">
        <f t="shared" si="0"/>
        <v>0.16657412548584119</v>
      </c>
      <c r="G18" s="95">
        <f t="shared" si="1"/>
        <v>6</v>
      </c>
      <c r="H18" s="92">
        <f t="shared" si="2"/>
        <v>0.19206145966709348</v>
      </c>
    </row>
    <row r="19" spans="2:8" ht="18.95" customHeight="1" x14ac:dyDescent="0.25">
      <c r="B19" s="90" t="s">
        <v>17</v>
      </c>
      <c r="C19" s="91">
        <v>1</v>
      </c>
      <c r="D19" s="92">
        <f t="shared" si="3"/>
        <v>7.6511094108645747E-2</v>
      </c>
      <c r="E19" s="96">
        <v>5</v>
      </c>
      <c r="F19" s="94">
        <f t="shared" si="0"/>
        <v>0.27762354247640197</v>
      </c>
      <c r="G19" s="95">
        <f t="shared" si="1"/>
        <v>6</v>
      </c>
      <c r="H19" s="92">
        <f t="shared" si="2"/>
        <v>0.19206145966709348</v>
      </c>
    </row>
    <row r="20" spans="2:8" ht="18.95" customHeight="1" x14ac:dyDescent="0.25">
      <c r="B20" s="90" t="s">
        <v>15</v>
      </c>
      <c r="C20" s="91">
        <v>1</v>
      </c>
      <c r="D20" s="92">
        <f t="shared" si="3"/>
        <v>7.6511094108645747E-2</v>
      </c>
      <c r="E20" s="96">
        <v>3</v>
      </c>
      <c r="F20" s="94">
        <f t="shared" si="0"/>
        <v>0.16657412548584119</v>
      </c>
      <c r="G20" s="95">
        <f t="shared" si="1"/>
        <v>4</v>
      </c>
      <c r="H20" s="92">
        <f t="shared" si="2"/>
        <v>0.12804097311139565</v>
      </c>
    </row>
    <row r="21" spans="2:8" ht="18.95" customHeight="1" x14ac:dyDescent="0.25">
      <c r="B21" s="90" t="s">
        <v>58</v>
      </c>
      <c r="C21" s="97"/>
      <c r="D21" s="98"/>
      <c r="E21" s="96">
        <v>1</v>
      </c>
      <c r="F21" s="94">
        <f t="shared" si="0"/>
        <v>5.5524708495280399E-2</v>
      </c>
      <c r="G21" s="95">
        <f t="shared" si="1"/>
        <v>1</v>
      </c>
      <c r="H21" s="92">
        <f t="shared" si="2"/>
        <v>3.2010243277848911E-2</v>
      </c>
    </row>
    <row r="22" spans="2:8" ht="18.95" customHeight="1" x14ac:dyDescent="0.25">
      <c r="B22" s="90" t="s">
        <v>53</v>
      </c>
      <c r="C22" s="97"/>
      <c r="D22" s="98"/>
      <c r="E22" s="99"/>
      <c r="F22" s="100"/>
      <c r="G22" s="101"/>
      <c r="H22" s="98"/>
    </row>
    <row r="23" spans="2:8" ht="18.95" customHeight="1" x14ac:dyDescent="0.25">
      <c r="B23" s="90" t="s">
        <v>63</v>
      </c>
      <c r="C23" s="97"/>
      <c r="D23" s="98"/>
      <c r="E23" s="99"/>
      <c r="F23" s="102"/>
      <c r="G23" s="103"/>
      <c r="H23" s="104"/>
    </row>
    <row r="24" spans="2:8" ht="18.95" customHeight="1" x14ac:dyDescent="0.25">
      <c r="B24" s="90" t="s">
        <v>64</v>
      </c>
      <c r="C24" s="97"/>
      <c r="D24" s="98"/>
      <c r="E24" s="99"/>
      <c r="F24" s="102"/>
      <c r="G24" s="103"/>
      <c r="H24" s="104"/>
    </row>
    <row r="25" spans="2:8" ht="18.95" customHeight="1" thickBot="1" x14ac:dyDescent="0.3">
      <c r="B25" s="105" t="s">
        <v>65</v>
      </c>
      <c r="C25" s="106">
        <f t="shared" ref="C25:H25" si="4">SUM(C6:C24)</f>
        <v>1307</v>
      </c>
      <c r="D25" s="107">
        <f>+C25*100/1307</f>
        <v>100</v>
      </c>
      <c r="E25" s="108">
        <f t="shared" si="4"/>
        <v>1786</v>
      </c>
      <c r="F25" s="109">
        <f t="shared" si="4"/>
        <v>99.167129372570813</v>
      </c>
      <c r="G25" s="106">
        <f t="shared" si="4"/>
        <v>3093</v>
      </c>
      <c r="H25" s="107">
        <f t="shared" si="4"/>
        <v>99.007682458386668</v>
      </c>
    </row>
  </sheetData>
  <mergeCells count="1">
    <mergeCell ref="B3:H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I22" sqref="I22"/>
    </sheetView>
  </sheetViews>
  <sheetFormatPr baseColWidth="10" defaultColWidth="9.140625" defaultRowHeight="15" x14ac:dyDescent="0.25"/>
  <cols>
    <col min="1" max="1" width="9.140625" style="83"/>
    <col min="2" max="2" width="27.140625" style="83" customWidth="1"/>
    <col min="3" max="3" width="13.5703125" style="83" customWidth="1"/>
    <col min="4" max="8" width="12.7109375" style="83" customWidth="1"/>
    <col min="9" max="16384" width="9.140625" style="83"/>
  </cols>
  <sheetData>
    <row r="2" spans="2:9" ht="31.5" customHeight="1" x14ac:dyDescent="0.25">
      <c r="B2" s="133" t="s">
        <v>93</v>
      </c>
      <c r="C2" s="133"/>
      <c r="D2" s="133"/>
      <c r="E2" s="133"/>
      <c r="F2" s="133"/>
      <c r="G2" s="133"/>
      <c r="H2" s="133"/>
    </row>
    <row r="4" spans="2:9" s="112" customFormat="1" ht="28.5" customHeight="1" x14ac:dyDescent="0.25">
      <c r="B4" s="110"/>
      <c r="C4" s="111">
        <v>2014</v>
      </c>
      <c r="D4" s="111">
        <v>2015</v>
      </c>
      <c r="E4" s="111">
        <v>2016</v>
      </c>
      <c r="F4" s="111">
        <v>2017</v>
      </c>
      <c r="G4" s="111">
        <v>2018</v>
      </c>
      <c r="H4" s="111">
        <v>2019</v>
      </c>
    </row>
    <row r="5" spans="2:9" ht="25.5" customHeight="1" x14ac:dyDescent="0.25">
      <c r="B5" s="113" t="s">
        <v>94</v>
      </c>
      <c r="C5" s="114">
        <v>36</v>
      </c>
      <c r="D5" s="114">
        <v>36</v>
      </c>
      <c r="E5" s="114">
        <v>31</v>
      </c>
      <c r="F5" s="114">
        <v>28</v>
      </c>
      <c r="G5" s="114">
        <v>26</v>
      </c>
      <c r="H5" s="114">
        <v>24</v>
      </c>
      <c r="I5" s="56"/>
    </row>
    <row r="6" spans="2:9" ht="24.75" customHeight="1" x14ac:dyDescent="0.25">
      <c r="B6" s="113" t="s">
        <v>89</v>
      </c>
      <c r="C6" s="114">
        <v>1246</v>
      </c>
      <c r="D6" s="114">
        <v>1238</v>
      </c>
      <c r="E6" s="114">
        <v>1222</v>
      </c>
      <c r="F6" s="114">
        <v>1271</v>
      </c>
      <c r="G6" s="114">
        <v>1323</v>
      </c>
      <c r="H6" s="114">
        <v>1307</v>
      </c>
      <c r="I6" s="56"/>
    </row>
    <row r="7" spans="2:9" ht="26.25" customHeight="1" x14ac:dyDescent="0.25">
      <c r="B7" s="113" t="s">
        <v>95</v>
      </c>
      <c r="C7" s="114">
        <v>1767</v>
      </c>
      <c r="D7" s="114">
        <v>1730</v>
      </c>
      <c r="E7" s="114">
        <v>1746</v>
      </c>
      <c r="F7" s="114">
        <v>1873</v>
      </c>
      <c r="G7" s="114">
        <v>1801</v>
      </c>
      <c r="H7" s="114">
        <v>1786</v>
      </c>
      <c r="I7" s="56"/>
    </row>
    <row r="8" spans="2:9" s="112" customFormat="1" ht="29.25" customHeight="1" x14ac:dyDescent="0.25">
      <c r="B8" s="111" t="s">
        <v>96</v>
      </c>
      <c r="C8" s="115">
        <f>SUM(C5:C7)</f>
        <v>3049</v>
      </c>
      <c r="D8" s="115">
        <f>SUM(D5:D7)</f>
        <v>3004</v>
      </c>
      <c r="E8" s="115">
        <f t="shared" ref="E8:H8" si="0">SUM(E5:E7)</f>
        <v>2999</v>
      </c>
      <c r="F8" s="115">
        <f t="shared" si="0"/>
        <v>3172</v>
      </c>
      <c r="G8" s="115">
        <f t="shared" si="0"/>
        <v>3150</v>
      </c>
      <c r="H8" s="115">
        <f t="shared" si="0"/>
        <v>3117</v>
      </c>
      <c r="I8" s="116"/>
    </row>
    <row r="9" spans="2:9" x14ac:dyDescent="0.25">
      <c r="D9" s="56"/>
      <c r="E9" s="56"/>
      <c r="F9" s="56"/>
      <c r="G9" s="56"/>
      <c r="H9" s="56"/>
      <c r="I9" s="56"/>
    </row>
    <row r="10" spans="2:9" x14ac:dyDescent="0.25">
      <c r="D10" s="56"/>
      <c r="E10" s="56"/>
      <c r="F10" s="56"/>
      <c r="G10" s="56"/>
      <c r="H10" s="56"/>
      <c r="I10" s="56"/>
    </row>
    <row r="11" spans="2:9" x14ac:dyDescent="0.25">
      <c r="D11" s="56"/>
      <c r="E11" s="56"/>
      <c r="F11" s="56"/>
      <c r="G11" s="56"/>
      <c r="H11" s="56"/>
      <c r="I11" s="56"/>
    </row>
    <row r="12" spans="2:9" x14ac:dyDescent="0.25">
      <c r="D12" s="56"/>
      <c r="E12" s="56"/>
      <c r="F12" s="56"/>
      <c r="G12" s="56"/>
      <c r="H12" s="56"/>
      <c r="I12" s="56"/>
    </row>
    <row r="13" spans="2:9" x14ac:dyDescent="0.25">
      <c r="D13" s="56"/>
      <c r="E13" s="56"/>
      <c r="F13" s="56"/>
      <c r="G13" s="56"/>
      <c r="H13" s="56"/>
      <c r="I13" s="56"/>
    </row>
    <row r="14" spans="2:9" x14ac:dyDescent="0.25">
      <c r="D14" s="56"/>
      <c r="E14" s="56"/>
      <c r="F14" s="56"/>
      <c r="G14" s="56"/>
      <c r="H14" s="56"/>
      <c r="I14" s="56"/>
    </row>
    <row r="15" spans="2:9" x14ac:dyDescent="0.25">
      <c r="D15" s="56"/>
      <c r="E15" s="56"/>
      <c r="F15" s="56"/>
      <c r="G15" s="56"/>
      <c r="H15" s="56"/>
      <c r="I15" s="56"/>
    </row>
    <row r="16" spans="2:9" x14ac:dyDescent="0.25">
      <c r="D16" s="56"/>
      <c r="E16" s="56"/>
      <c r="F16" s="56"/>
      <c r="G16" s="56"/>
      <c r="H16" s="56"/>
      <c r="I16" s="56"/>
    </row>
    <row r="17" spans="4:9" x14ac:dyDescent="0.25">
      <c r="D17" s="56"/>
      <c r="E17" s="56"/>
      <c r="F17" s="56"/>
      <c r="G17" s="56"/>
      <c r="H17" s="56"/>
      <c r="I17" s="56"/>
    </row>
    <row r="18" spans="4:9" x14ac:dyDescent="0.25">
      <c r="D18" s="56"/>
      <c r="E18" s="56"/>
      <c r="F18" s="56"/>
      <c r="G18" s="56"/>
      <c r="H18" s="56"/>
      <c r="I18" s="56"/>
    </row>
    <row r="19" spans="4:9" x14ac:dyDescent="0.25">
      <c r="D19" s="56"/>
      <c r="E19" s="56"/>
      <c r="F19" s="56"/>
      <c r="G19" s="56"/>
      <c r="H19" s="56"/>
      <c r="I19" s="56"/>
    </row>
  </sheetData>
  <mergeCells count="1">
    <mergeCell ref="B2: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abSelected="1" workbookViewId="0">
      <selection activeCell="F13" sqref="F13"/>
    </sheetView>
  </sheetViews>
  <sheetFormatPr baseColWidth="10" defaultColWidth="9.140625" defaultRowHeight="28.5" customHeight="1" x14ac:dyDescent="0.25"/>
  <cols>
    <col min="1" max="1" width="9.140625" style="83"/>
    <col min="2" max="2" width="27.140625" style="83" customWidth="1"/>
    <col min="3" max="8" width="17.28515625" style="83" customWidth="1"/>
    <col min="9" max="16384" width="9.140625" style="83"/>
  </cols>
  <sheetData>
    <row r="2" spans="2:9" ht="28.5" customHeight="1" x14ac:dyDescent="0.25">
      <c r="B2" s="133" t="s">
        <v>97</v>
      </c>
      <c r="C2" s="133"/>
      <c r="D2" s="133"/>
      <c r="E2" s="133"/>
      <c r="F2" s="133"/>
      <c r="G2" s="133"/>
      <c r="H2" s="133"/>
    </row>
    <row r="4" spans="2:9" s="112" customFormat="1" ht="28.5" customHeight="1" x14ac:dyDescent="0.25">
      <c r="B4" s="110"/>
      <c r="C4" s="111">
        <v>2014</v>
      </c>
      <c r="D4" s="111">
        <v>2015</v>
      </c>
      <c r="E4" s="111">
        <v>2016</v>
      </c>
      <c r="F4" s="111">
        <v>2017</v>
      </c>
      <c r="G4" s="111">
        <v>2018</v>
      </c>
      <c r="H4" s="111">
        <v>2019</v>
      </c>
    </row>
    <row r="5" spans="2:9" ht="28.5" customHeight="1" x14ac:dyDescent="0.25">
      <c r="B5" s="113" t="s">
        <v>94</v>
      </c>
      <c r="C5" s="114">
        <v>318643.90000000002</v>
      </c>
      <c r="D5" s="114">
        <v>292617</v>
      </c>
      <c r="E5" s="114">
        <v>275533</v>
      </c>
      <c r="F5" s="114">
        <v>252761</v>
      </c>
      <c r="G5" s="114">
        <v>242333</v>
      </c>
      <c r="H5" s="114">
        <v>236970</v>
      </c>
      <c r="I5" s="56"/>
    </row>
    <row r="6" spans="2:9" ht="28.5" customHeight="1" x14ac:dyDescent="0.25">
      <c r="B6" s="113" t="s">
        <v>89</v>
      </c>
      <c r="C6" s="114">
        <v>2939912.55</v>
      </c>
      <c r="D6" s="114">
        <v>3037553</v>
      </c>
      <c r="E6" s="114">
        <v>3060414</v>
      </c>
      <c r="F6" s="114">
        <v>3137641</v>
      </c>
      <c r="G6" s="114">
        <v>3350177</v>
      </c>
      <c r="H6" s="114">
        <v>3395830</v>
      </c>
      <c r="I6" s="56"/>
    </row>
    <row r="7" spans="2:9" ht="28.5" customHeight="1" x14ac:dyDescent="0.25">
      <c r="B7" s="113" t="s">
        <v>95</v>
      </c>
      <c r="C7" s="114">
        <v>12416357.439999999</v>
      </c>
      <c r="D7" s="114">
        <v>13102604</v>
      </c>
      <c r="E7" s="114">
        <v>13672424</v>
      </c>
      <c r="F7" s="114">
        <v>14158888</v>
      </c>
      <c r="G7" s="114">
        <v>14233573</v>
      </c>
      <c r="H7" s="114">
        <v>13381323</v>
      </c>
      <c r="I7" s="56"/>
    </row>
    <row r="8" spans="2:9" s="112" customFormat="1" ht="28.5" customHeight="1" x14ac:dyDescent="0.25">
      <c r="B8" s="111" t="s">
        <v>96</v>
      </c>
      <c r="C8" s="115">
        <f>SUM(C5:C7)</f>
        <v>15674913.889999999</v>
      </c>
      <c r="D8" s="115">
        <f>SUM(D5:D7)</f>
        <v>16432774</v>
      </c>
      <c r="E8" s="115">
        <f t="shared" ref="E8:H8" si="0">SUM(E5:E7)</f>
        <v>17008371</v>
      </c>
      <c r="F8" s="115">
        <f t="shared" si="0"/>
        <v>17549290</v>
      </c>
      <c r="G8" s="115">
        <f t="shared" si="0"/>
        <v>17826083</v>
      </c>
      <c r="H8" s="115">
        <f t="shared" si="0"/>
        <v>17014123</v>
      </c>
      <c r="I8" s="116"/>
    </row>
    <row r="9" spans="2:9" ht="28.5" customHeight="1" x14ac:dyDescent="0.25">
      <c r="D9" s="56"/>
      <c r="E9" s="56"/>
      <c r="F9" s="56"/>
      <c r="G9" s="56"/>
      <c r="H9" s="56"/>
      <c r="I9" s="56"/>
    </row>
    <row r="10" spans="2:9" ht="28.5" customHeight="1" x14ac:dyDescent="0.25">
      <c r="D10" s="56"/>
      <c r="E10" s="56"/>
      <c r="F10" s="56"/>
      <c r="G10" s="56"/>
      <c r="H10" s="56"/>
      <c r="I10" s="56"/>
    </row>
    <row r="11" spans="2:9" ht="28.5" customHeight="1" x14ac:dyDescent="0.25">
      <c r="D11" s="56"/>
      <c r="E11" s="56"/>
      <c r="F11" s="56"/>
      <c r="G11" s="56"/>
      <c r="H11" s="56"/>
      <c r="I11" s="56"/>
    </row>
    <row r="12" spans="2:9" ht="28.5" customHeight="1" x14ac:dyDescent="0.25">
      <c r="D12" s="56"/>
      <c r="E12" s="56"/>
      <c r="F12" s="56"/>
      <c r="G12" s="56"/>
      <c r="H12" s="56"/>
      <c r="I12" s="56"/>
    </row>
    <row r="13" spans="2:9" ht="28.5" customHeight="1" x14ac:dyDescent="0.25">
      <c r="D13" s="56"/>
      <c r="E13" s="56"/>
      <c r="F13" s="56"/>
      <c r="G13" s="56"/>
      <c r="H13" s="56"/>
      <c r="I13" s="56"/>
    </row>
    <row r="14" spans="2:9" ht="28.5" customHeight="1" x14ac:dyDescent="0.25">
      <c r="D14" s="56"/>
      <c r="E14" s="56"/>
      <c r="F14" s="56"/>
      <c r="G14" s="56"/>
      <c r="H14" s="56"/>
      <c r="I14" s="56"/>
    </row>
    <row r="15" spans="2:9" ht="28.5" customHeight="1" x14ac:dyDescent="0.25">
      <c r="D15" s="56"/>
      <c r="E15" s="56"/>
      <c r="F15" s="56"/>
      <c r="G15" s="56"/>
      <c r="H15" s="56"/>
      <c r="I15" s="56"/>
    </row>
    <row r="16" spans="2:9" ht="28.5" customHeight="1" x14ac:dyDescent="0.25">
      <c r="D16" s="56"/>
      <c r="E16" s="56"/>
      <c r="F16" s="56"/>
      <c r="G16" s="56"/>
      <c r="H16" s="56"/>
      <c r="I16" s="56"/>
    </row>
    <row r="17" spans="4:9" ht="28.5" customHeight="1" x14ac:dyDescent="0.25">
      <c r="D17" s="56"/>
      <c r="E17" s="56"/>
      <c r="F17" s="56"/>
      <c r="G17" s="56"/>
      <c r="H17" s="56"/>
      <c r="I17" s="56"/>
    </row>
    <row r="18" spans="4:9" ht="28.5" customHeight="1" x14ac:dyDescent="0.25">
      <c r="D18" s="56"/>
      <c r="E18" s="56"/>
      <c r="F18" s="56"/>
      <c r="G18" s="56"/>
      <c r="H18" s="56"/>
      <c r="I18" s="56"/>
    </row>
    <row r="19" spans="4:9" ht="28.5" customHeight="1" x14ac:dyDescent="0.25">
      <c r="D19" s="56"/>
      <c r="E19" s="56"/>
      <c r="F19" s="56"/>
      <c r="G19" s="56"/>
      <c r="H19" s="56"/>
      <c r="I19" s="56"/>
    </row>
  </sheetData>
  <mergeCells count="1">
    <mergeCell ref="B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 CENSO por edad</vt:lpstr>
      <vt:lpstr>CENSO por PROVINCIA</vt:lpstr>
      <vt:lpstr>CENSO por CCAA</vt:lpstr>
      <vt:lpstr>CENSO por situación</vt:lpstr>
      <vt:lpstr>AYUDAS por prov.</vt:lpstr>
      <vt:lpstr>AYUDAS por CCAA</vt:lpstr>
      <vt:lpstr>PRESTACIONES</vt:lpstr>
      <vt:lpstr>GASTO</vt:lpstr>
      <vt:lpstr>' CENSO por edad'!Área_de_impresión</vt:lpstr>
      <vt:lpstr>'CENSO por PROVINCIA'!Área_de_impresión</vt:lpstr>
      <vt:lpstr>'CENSO por situación'!Área_de_impresión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2021-06-21T12:12:35Z</dcterms:modified>
</cp:coreProperties>
</file>